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akintundeoyebode/Documents/Ekiti State Ministry of Finance/FAAC/November 2023/"/>
    </mc:Choice>
  </mc:AlternateContent>
  <xr:revisionPtr revIDLastSave="0" documentId="8_{3E2E5BC4-712F-194A-BEF4-100B64A34013}" xr6:coauthVersionLast="47" xr6:coauthVersionMax="47" xr10:uidLastSave="{00000000-0000-0000-0000-000000000000}"/>
  <bookViews>
    <workbookView xWindow="0" yWindow="500" windowWidth="20740" windowHeight="11040" xr2:uid="{606445F8-C90D-4BF6-9C48-5011AE4DA59F}"/>
  </bookViews>
  <sheets>
    <sheet name="Nov '23" sheetId="2" r:id="rId1"/>
  </sheets>
  <definedNames>
    <definedName name="_xlnm._FilterDatabase" localSheetId="0" hidden="1">'Nov ''23'!$A$70:$F$92</definedName>
    <definedName name="_xlnm.Print_Area" localSheetId="0">'Nov ''23'!$A$1:$G$95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3" i="2" l="1"/>
  <c r="G81" i="2"/>
  <c r="G80" i="2"/>
  <c r="C79" i="2"/>
  <c r="G79" i="2" s="1"/>
  <c r="F78" i="2"/>
  <c r="F82" i="2" s="1"/>
  <c r="D78" i="2"/>
  <c r="D82" i="2" s="1"/>
  <c r="E77" i="2"/>
  <c r="E78" i="2" s="1"/>
  <c r="E82" i="2" s="1"/>
  <c r="F76" i="2"/>
  <c r="G76" i="2" s="1"/>
  <c r="B75" i="2"/>
  <c r="G75" i="2" s="1"/>
  <c r="E62" i="2"/>
  <c r="E66" i="2" s="1"/>
  <c r="C62" i="2"/>
  <c r="C65" i="2" s="1"/>
  <c r="F61" i="2"/>
  <c r="D61" i="2"/>
  <c r="F60" i="2"/>
  <c r="B60" i="2"/>
  <c r="B62" i="2" s="1"/>
  <c r="F59" i="2"/>
  <c r="D59" i="2"/>
  <c r="F58" i="2"/>
  <c r="D58" i="2"/>
  <c r="F57" i="2"/>
  <c r="D57" i="2"/>
  <c r="F46" i="2"/>
  <c r="B46" i="2"/>
  <c r="D46" i="2" s="1"/>
  <c r="F40" i="2"/>
  <c r="D40" i="2"/>
  <c r="F39" i="2"/>
  <c r="D39" i="2"/>
  <c r="E38" i="2"/>
  <c r="F38" i="2" s="1"/>
  <c r="D38" i="2"/>
  <c r="F37" i="2"/>
  <c r="D37" i="2"/>
  <c r="F36" i="2"/>
  <c r="D36" i="2"/>
  <c r="F34" i="2"/>
  <c r="D34" i="2"/>
  <c r="F33" i="2"/>
  <c r="F31" i="2"/>
  <c r="D31" i="2"/>
  <c r="F28" i="2"/>
  <c r="D28" i="2"/>
  <c r="F26" i="2"/>
  <c r="D26" i="2"/>
  <c r="E25" i="2"/>
  <c r="C25" i="2"/>
  <c r="F25" i="2" s="1"/>
  <c r="F24" i="2"/>
  <c r="D24" i="2"/>
  <c r="F23" i="2"/>
  <c r="D23" i="2"/>
  <c r="F22" i="2"/>
  <c r="D22" i="2"/>
  <c r="F21" i="2"/>
  <c r="D21" i="2"/>
  <c r="F20" i="2"/>
  <c r="D20" i="2"/>
  <c r="F13" i="2"/>
  <c r="F12" i="2"/>
  <c r="D12" i="2"/>
  <c r="E11" i="2"/>
  <c r="E14" i="2" s="1"/>
  <c r="E19" i="2" s="1"/>
  <c r="C11" i="2"/>
  <c r="F11" i="2" s="1"/>
  <c r="B11" i="2"/>
  <c r="B14" i="2" s="1"/>
  <c r="B19" i="2" s="1"/>
  <c r="B30" i="2" s="1"/>
  <c r="B41" i="2" s="1"/>
  <c r="F10" i="2"/>
  <c r="D10" i="2"/>
  <c r="F9" i="2"/>
  <c r="D9" i="2"/>
  <c r="D60" i="2" l="1"/>
  <c r="F77" i="2"/>
  <c r="G77" i="2" s="1"/>
  <c r="E64" i="2"/>
  <c r="F62" i="2"/>
  <c r="E30" i="2"/>
  <c r="E41" i="2" s="1"/>
  <c r="E45" i="2" s="1"/>
  <c r="E65" i="2"/>
  <c r="C66" i="2"/>
  <c r="F66" i="2" s="1"/>
  <c r="B65" i="2"/>
  <c r="B66" i="2"/>
  <c r="D66" i="2" s="1"/>
  <c r="B47" i="2"/>
  <c r="F65" i="2"/>
  <c r="C73" i="2"/>
  <c r="D65" i="2"/>
  <c r="C14" i="2"/>
  <c r="D11" i="2"/>
  <c r="B64" i="2"/>
  <c r="C64" i="2"/>
  <c r="D25" i="2"/>
  <c r="D62" i="2"/>
  <c r="E67" i="2" l="1"/>
  <c r="C74" i="2"/>
  <c r="E44" i="2"/>
  <c r="E43" i="2"/>
  <c r="B67" i="2"/>
  <c r="F14" i="2"/>
  <c r="C19" i="2"/>
  <c r="D14" i="2"/>
  <c r="D64" i="2"/>
  <c r="D67" i="2" s="1"/>
  <c r="C72" i="2"/>
  <c r="F64" i="2"/>
  <c r="F67" i="2" s="1"/>
  <c r="C67" i="2"/>
  <c r="E47" i="2"/>
  <c r="C78" i="2" l="1"/>
  <c r="C82" i="2" s="1"/>
  <c r="F19" i="2"/>
  <c r="F30" i="2" s="1"/>
  <c r="F41" i="2" s="1"/>
  <c r="D19" i="2"/>
  <c r="D30" i="2" s="1"/>
  <c r="D41" i="2" s="1"/>
  <c r="C30" i="2"/>
  <c r="C41" i="2" s="1"/>
  <c r="C45" i="2" l="1"/>
  <c r="C43" i="2"/>
  <c r="C44" i="2"/>
  <c r="B74" i="2" l="1"/>
  <c r="G74" i="2" s="1"/>
  <c r="D45" i="2"/>
  <c r="F45" i="2"/>
  <c r="F44" i="2"/>
  <c r="D44" i="2"/>
  <c r="B73" i="2"/>
  <c r="G73" i="2" s="1"/>
  <c r="D43" i="2"/>
  <c r="B72" i="2"/>
  <c r="C47" i="2"/>
  <c r="F43" i="2"/>
  <c r="F47" i="2" l="1"/>
  <c r="D47" i="2"/>
  <c r="G72" i="2"/>
  <c r="B78" i="2"/>
  <c r="B82" i="2" s="1"/>
  <c r="G82" i="2" s="1"/>
  <c r="L83" i="2" l="1"/>
  <c r="G78" i="2"/>
</calcChain>
</file>

<file path=xl/sharedStrings.xml><?xml version="1.0" encoding="utf-8"?>
<sst xmlns="http://schemas.openxmlformats.org/spreadsheetml/2006/main" count="132" uniqueCount="89">
  <si>
    <t>Federation Account Allocation Committee (FAAC)</t>
  </si>
  <si>
    <t xml:space="preserve"> A Communique issued by the Technical Sub - Committee of FAAC on the </t>
  </si>
  <si>
    <r>
      <t xml:space="preserve">1.0     </t>
    </r>
    <r>
      <rPr>
        <b/>
        <u/>
        <sz val="12"/>
        <color indexed="8"/>
        <rFont val="Calibri"/>
        <family val="2"/>
      </rPr>
      <t>Introduction</t>
    </r>
  </si>
  <si>
    <t xml:space="preserve"> </t>
  </si>
  <si>
    <t>Budget 2023</t>
  </si>
  <si>
    <t>Variance</t>
  </si>
  <si>
    <t>N'b</t>
  </si>
  <si>
    <t>(a)   Mineral Rev.</t>
  </si>
  <si>
    <t>(b)   Non-Mineral Rev.</t>
  </si>
  <si>
    <t xml:space="preserve">    Total revenue</t>
  </si>
  <si>
    <t>(c)  Solid Mineral Rev.</t>
  </si>
  <si>
    <t>PPT Naira , June 2021</t>
  </si>
  <si>
    <r>
      <t xml:space="preserve">3.0       </t>
    </r>
    <r>
      <rPr>
        <b/>
        <u/>
        <sz val="12"/>
        <color indexed="8"/>
        <rFont val="Arial"/>
        <family val="2"/>
      </rPr>
      <t>Comparative analysis of funds available with prior Statements of Accounts</t>
    </r>
  </si>
  <si>
    <t>(a) Statutory Revenue Allocation</t>
  </si>
  <si>
    <r>
      <t>Billion(</t>
    </r>
    <r>
      <rPr>
        <b/>
        <strike/>
        <sz val="12"/>
        <color indexed="8"/>
        <rFont val="Arial"/>
        <family val="2"/>
      </rPr>
      <t>N</t>
    </r>
    <r>
      <rPr>
        <b/>
        <sz val="12"/>
        <color indexed="8"/>
        <rFont val="Arial"/>
        <family val="2"/>
      </rPr>
      <t>)</t>
    </r>
  </si>
  <si>
    <t>Billion(N)</t>
  </si>
  <si>
    <t>Total funds available</t>
  </si>
  <si>
    <t>Less: (i) 13% Derivation Refund on withdrawals from ECA</t>
  </si>
  <si>
    <t>Less: (ii) 13% Refunds on Subsidy, Priority Projects &amp; Police Trust Fund(1999 - Dec 2021)</t>
  </si>
  <si>
    <t>Less: (iii)  NNPCL Remittance not Distributed</t>
  </si>
  <si>
    <t>Less: (iv) Priority Project ifo FIRS</t>
  </si>
  <si>
    <t>Net Statutory Allocation</t>
  </si>
  <si>
    <t>Less: Cancellation of Tax Credit from Stamp Duty and WHT</t>
  </si>
  <si>
    <t>Less: Refund to NUPRC on Cost of Collection for Exch. Rate differential</t>
  </si>
  <si>
    <t>Net Statutory Allocation for Distribution</t>
  </si>
  <si>
    <t>Distribution</t>
  </si>
  <si>
    <t>Federal Government (52.68%)</t>
  </si>
  <si>
    <t>State Governments (26.72%)</t>
  </si>
  <si>
    <t>Local Govts Council (20.60%)</t>
  </si>
  <si>
    <t>Total</t>
  </si>
  <si>
    <t>(b)</t>
  </si>
  <si>
    <t>Value Added Tax (VAT) Distribution</t>
  </si>
  <si>
    <r>
      <t>Billion(</t>
    </r>
    <r>
      <rPr>
        <b/>
        <strike/>
        <sz val="11"/>
        <color indexed="8"/>
        <rFont val="Arial"/>
        <family val="2"/>
      </rPr>
      <t>N</t>
    </r>
    <r>
      <rPr>
        <b/>
        <sz val="11"/>
        <color indexed="8"/>
        <rFont val="Arial"/>
        <family val="2"/>
      </rPr>
      <t>)</t>
    </r>
  </si>
  <si>
    <t>Amount for distribution</t>
  </si>
  <si>
    <t>VAT (Gross)</t>
  </si>
  <si>
    <t>Less: Consultancy fees on VAT recovered by consultants engaged by RMAFC</t>
  </si>
  <si>
    <t>Less: Cancellation of Tax Credit from VAT</t>
  </si>
  <si>
    <t>Distributed as follows:</t>
  </si>
  <si>
    <t>Federal Govt.(15%)</t>
  </si>
  <si>
    <t>State Governments (50%)</t>
  </si>
  <si>
    <t>Local Government Councils (35%)</t>
  </si>
  <si>
    <t>Summary of Distribution to the three tiers of Govt. (Inclusive of Cost of Collection to NCS, NUPRC, FIRS and Refunds)</t>
  </si>
  <si>
    <t>Statutory Revenue</t>
  </si>
  <si>
    <t>VAT</t>
  </si>
  <si>
    <t>EMTL</t>
  </si>
  <si>
    <t>Exchange Difference</t>
  </si>
  <si>
    <t>Federal Government</t>
  </si>
  <si>
    <t xml:space="preserve">State Governments </t>
  </si>
  <si>
    <t>Local Government Councils</t>
  </si>
  <si>
    <t>Derivation (13% of Mineral Revenue)</t>
  </si>
  <si>
    <t>Derivation [13% of Savings (NNPCL   Remittance not Distributed)] (13%*N112.748 billion)</t>
  </si>
  <si>
    <t>Transfer to Non Oil Revenue (Savings)</t>
  </si>
  <si>
    <t>Total Distributable Revenue</t>
  </si>
  <si>
    <t>Add back: Costs of Collection</t>
  </si>
  <si>
    <t>Total Gross Revenue</t>
  </si>
  <si>
    <t xml:space="preserve">Reports of Revenue Collection Agencies and Military Pensions were read and adopted.  </t>
  </si>
  <si>
    <r>
      <t xml:space="preserve">5. </t>
    </r>
    <r>
      <rPr>
        <b/>
        <u/>
        <sz val="12"/>
        <color indexed="8"/>
        <rFont val="Arial"/>
        <family val="2"/>
      </rPr>
      <t>Dates and Venue of Next Meeting</t>
    </r>
  </si>
  <si>
    <r>
      <t xml:space="preserve">6. </t>
    </r>
    <r>
      <rPr>
        <b/>
        <u/>
        <sz val="12"/>
        <color indexed="8"/>
        <rFont val="Arial"/>
        <family val="2"/>
      </rPr>
      <t>Conclusion</t>
    </r>
  </si>
  <si>
    <t>The Accounts along with the supporting statements are hereby submitted for your consideration and approval.</t>
  </si>
  <si>
    <t>(Signed)</t>
  </si>
  <si>
    <r>
      <t xml:space="preserve">Mrs. Oluwatoyin S. Madein </t>
    </r>
    <r>
      <rPr>
        <b/>
        <sz val="10"/>
        <color indexed="8"/>
        <rFont val="Arial"/>
        <family val="2"/>
      </rPr>
      <t>PhD, FCCA, FCA</t>
    </r>
  </si>
  <si>
    <t>Accountant General of the Federation</t>
  </si>
  <si>
    <t>Sept</t>
  </si>
  <si>
    <t xml:space="preserve"> Federation Account Allocation Committee Meeting for the month of November, 2023</t>
  </si>
  <si>
    <t xml:space="preserve">I hereby present the summary of the Federation Account Revenue along with the relevant statements/annexures for the month of October, 2023 in accordance with the existing laws/statutes and relevant revenue allocation formulae for distribution in the month of November, 2023 </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</si>
  <si>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October, 2023</t>
    </r>
  </si>
  <si>
    <t>Oct.</t>
  </si>
  <si>
    <t>Diff. Oct. &amp; Sept.</t>
  </si>
  <si>
    <r>
      <t xml:space="preserve">Derivation(13% of Mineral Revenue) </t>
    </r>
    <r>
      <rPr>
        <b/>
        <sz val="10"/>
        <rFont val="Arial"/>
        <family val="2"/>
      </rPr>
      <t xml:space="preserve">(N191.825) </t>
    </r>
  </si>
  <si>
    <t>For the month of October, 2023, the gross revenue available from the Value Added Tax (VAT) was =N=347.343 billion as against =N=303.550 billion distributed in the preceeding month, resulting in an increase of =N=43.793 billion. The distribution is as follows:</t>
  </si>
  <si>
    <r>
      <t xml:space="preserve">Less: Alloc. to NEDC Project </t>
    </r>
    <r>
      <rPr>
        <b/>
        <sz val="11"/>
        <color indexed="8"/>
        <rFont val="Arial"/>
        <family val="2"/>
      </rPr>
      <t xml:space="preserve">(3% of N333.449) </t>
    </r>
  </si>
  <si>
    <r>
      <t>Less: 4% Cost of collection-</t>
    </r>
    <r>
      <rPr>
        <b/>
        <sz val="10"/>
        <color indexed="8"/>
        <rFont val="Arial"/>
        <family val="2"/>
      </rPr>
      <t>FIRS &amp; NCS (VAT)</t>
    </r>
    <r>
      <rPr>
        <sz val="10"/>
        <color indexed="8"/>
        <rFont val="Arial"/>
        <family val="2"/>
      </rPr>
      <t xml:space="preserve"> (</t>
    </r>
    <r>
      <rPr>
        <b/>
        <sz val="10"/>
        <color indexed="8"/>
        <rFont val="Arial"/>
        <family val="2"/>
      </rPr>
      <t>4% of N347.343</t>
    </r>
    <r>
      <rPr>
        <sz val="10"/>
        <color indexed="8"/>
        <rFont val="Arial"/>
        <family val="2"/>
      </rPr>
      <t xml:space="preserve">) </t>
    </r>
  </si>
  <si>
    <r>
      <t xml:space="preserve">4. </t>
    </r>
    <r>
      <rPr>
        <b/>
        <u/>
        <sz val="12"/>
        <color indexed="8"/>
        <rFont val="Arial"/>
        <family val="2"/>
      </rPr>
      <t>Comment</t>
    </r>
  </si>
  <si>
    <t xml:space="preserve">Augmentation </t>
  </si>
  <si>
    <t xml:space="preserve">The Distributable Statutory Revenue for the month is =N=305.070 billion, VAT is =N=323.446 billion, EMTL is =N=15.552 billion, Exchange Difference is =N=202.887 billion and Augmentation is =N=60.000 billion bringing the total to =N=906.955 billion.                                                                                                                                                                                                                                                                                                                                                                                                                                      </t>
  </si>
  <si>
    <t>22nd November, 2023</t>
  </si>
  <si>
    <r>
      <t>The gross statutory revenue of =N=660.090 billion received for the month was lower than the sum of =N=1,014.953 billion received in the previous month by =N=354.863 billion. Import Duty, Petroleum Profit Tax (PPT), Value Added Tax (VAT), CET Levies and Electronic Money Transfer Levy (EMTL) increased significantly while, Excise Duties and Companies Income Tax (CIT) recorded considerable decreases. Oil and Gas Royalties decreased marginally.</t>
    </r>
    <r>
      <rPr>
        <sz val="12"/>
        <color rgb="FFFF0000"/>
        <rFont val="Arial"/>
        <family val="2"/>
      </rPr>
      <t xml:space="preserve"> </t>
    </r>
  </si>
  <si>
    <t xml:space="preserve">Add back:Transfers, Intervention and Refunds </t>
  </si>
  <si>
    <t>Less: (iii) Special Intervention Prog. for Nigerian Military</t>
  </si>
  <si>
    <t>Less: (iv) Savings (Non-Oil Excess Revenue)</t>
  </si>
  <si>
    <t>Less: (v) Part of Intervention to States for Infrastructure &amp; Security</t>
  </si>
  <si>
    <t xml:space="preserve">Less:  (vi) Part of Refund due to States from withdrawals from ECA (2009-2015) and Signature Bonus                                            </t>
  </si>
  <si>
    <r>
      <t xml:space="preserve">Less: (vii) 4% Cost of Collection FIRS </t>
    </r>
    <r>
      <rPr>
        <b/>
        <sz val="10"/>
        <color indexed="8"/>
        <rFont val="Arial"/>
        <family val="2"/>
      </rPr>
      <t xml:space="preserve">(N292.237 billion) </t>
    </r>
    <r>
      <rPr>
        <sz val="10"/>
        <color indexed="8"/>
        <rFont val="Arial"/>
        <family val="2"/>
      </rPr>
      <t xml:space="preserve">                         </t>
    </r>
  </si>
  <si>
    <r>
      <t>Less: (viii) 7% Cost of Collection NCS  (</t>
    </r>
    <r>
      <rPr>
        <b/>
        <sz val="11"/>
        <color indexed="8"/>
        <rFont val="Arial"/>
        <family val="2"/>
      </rPr>
      <t>N210.512 billion</t>
    </r>
    <r>
      <rPr>
        <sz val="11"/>
        <color indexed="8"/>
        <rFont val="Arial"/>
        <family val="2"/>
      </rPr>
      <t>).</t>
    </r>
  </si>
  <si>
    <r>
      <t>Less:  (ix) 4% Cost of Collection NUPRC (</t>
    </r>
    <r>
      <rPr>
        <b/>
        <sz val="10"/>
        <color indexed="8"/>
        <rFont val="Arial"/>
        <family val="2"/>
      </rPr>
      <t>N312.944 billion</t>
    </r>
    <r>
      <rPr>
        <sz val="10"/>
        <color indexed="8"/>
        <rFont val="Arial"/>
        <family val="2"/>
      </rPr>
      <t xml:space="preserve">)                           </t>
    </r>
  </si>
  <si>
    <t>Less:  (x)Transfer to NMDPRA</t>
  </si>
  <si>
    <t>Less: (xi) Refund to NUPRC on Cost of Collection</t>
  </si>
  <si>
    <t>Less: (xii) Refunds to NCS</t>
  </si>
  <si>
    <t xml:space="preserve">The next Federation Account Allocation Committee (FAAC) Meetings are proposed for Thursday 14th and Friday 15th December 2023 at the Auditorium, Federal Ministry of Finance headquarters, Abuja.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</si>
</sst>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_-* #,##0.000_-;\-* #,##0.000_-;_-* &quot;-&quot;??_-;_-@_-"/>
  </numFmts>
  <fonts count="45"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4"/>
      <color indexed="8"/>
      <name val="Calibri"/>
      <family val="2"/>
    </font>
    <font>
      <b/>
      <u val="double"/>
      <sz val="14"/>
      <color indexed="8"/>
      <name val="Arial"/>
      <family val="2"/>
    </font>
    <font>
      <b/>
      <u val="double"/>
      <sz val="14"/>
      <name val="Arial"/>
      <family val="2"/>
    </font>
    <font>
      <b/>
      <sz val="12"/>
      <color indexed="8"/>
      <name val="Calibri"/>
      <family val="2"/>
    </font>
    <font>
      <b/>
      <strike/>
      <sz val="12"/>
      <color indexed="8"/>
      <name val="Arial"/>
      <family val="2"/>
    </font>
    <font>
      <sz val="12"/>
      <color indexed="8"/>
      <name val="Arial"/>
      <family val="2"/>
    </font>
    <font>
      <sz val="14"/>
      <color indexed="8"/>
      <name val="Arial"/>
      <family val="2"/>
    </font>
    <font>
      <b/>
      <sz val="9"/>
      <color indexed="8"/>
      <name val="Arial"/>
      <family val="2"/>
    </font>
    <font>
      <sz val="9"/>
      <color theme="1"/>
      <name val="Calibri"/>
      <family val="2"/>
      <scheme val="minor"/>
    </font>
    <font>
      <sz val="8"/>
      <color theme="1"/>
      <name val="Calibri"/>
      <family val="2"/>
      <scheme val="minor"/>
    </font>
    <font>
      <sz val="11"/>
      <color indexed="8"/>
      <name val="Arial"/>
      <family val="2"/>
    </font>
    <font>
      <sz val="14"/>
      <color theme="1"/>
      <name val="Calibri"/>
      <family val="2"/>
      <scheme val="minor"/>
    </font>
    <font>
      <sz val="10"/>
      <name val="Arial"/>
      <family val="2"/>
    </font>
    <font>
      <b/>
      <sz val="10"/>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u/>
      <sz val="14"/>
      <color indexed="8"/>
      <name val="Arial"/>
      <family val="2"/>
    </font>
    <font>
      <sz val="9"/>
      <color indexed="8"/>
      <name val="Arial"/>
      <family val="2"/>
    </font>
    <font>
      <b/>
      <u/>
      <sz val="10.5"/>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rgb="FFFF0000"/>
      <name val="Arial"/>
      <family val="2"/>
    </font>
    <font>
      <sz val="12"/>
      <color indexed="8"/>
      <name val="Calibri"/>
      <family val="2"/>
    </font>
    <font>
      <sz val="10.5"/>
      <color theme="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164" fontId="1" fillId="0" borderId="0" applyFont="0" applyFill="0" applyBorder="0" applyAlignment="0" applyProtection="0"/>
    <xf numFmtId="0" fontId="31" fillId="0" borderId="0" applyFont="0" applyFill="0" applyBorder="0" applyAlignment="0" applyProtection="0"/>
  </cellStyleXfs>
  <cellXfs count="146">
    <xf numFmtId="0" fontId="0" fillId="0" borderId="0" xfId="0"/>
    <xf numFmtId="0" fontId="2" fillId="0" borderId="0" xfId="0" applyFont="1"/>
    <xf numFmtId="0" fontId="2" fillId="0" borderId="0" xfId="0" applyFont="1" applyAlignment="1">
      <alignment horizontal="center" wrapText="1"/>
    </xf>
    <xf numFmtId="0" fontId="2" fillId="0" borderId="0" xfId="0" applyFont="1" applyAlignment="1">
      <alignment wrapText="1"/>
    </xf>
    <xf numFmtId="0" fontId="3" fillId="0" borderId="0" xfId="0" applyFont="1"/>
    <xf numFmtId="0" fontId="5" fillId="0" borderId="0" xfId="0" applyFont="1" applyAlignment="1">
      <alignment vertical="top" wrapText="1"/>
    </xf>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14" fillId="0" borderId="2" xfId="0" applyNumberFormat="1" applyFont="1" applyBorder="1" applyAlignment="1">
      <alignment horizontal="center"/>
    </xf>
    <xf numFmtId="165" fontId="15" fillId="0" borderId="2" xfId="0" applyNumberFormat="1" applyFont="1" applyBorder="1" applyAlignment="1">
      <alignment wrapText="1"/>
    </xf>
    <xf numFmtId="165" fontId="12" fillId="0" borderId="2" xfId="0" applyNumberFormat="1" applyFont="1" applyBorder="1"/>
    <xf numFmtId="165" fontId="15" fillId="0" borderId="3" xfId="0" applyNumberFormat="1" applyFont="1" applyBorder="1"/>
    <xf numFmtId="165" fontId="3" fillId="0" borderId="3" xfId="0" applyNumberFormat="1" applyFont="1" applyBorder="1" applyAlignment="1">
      <alignment horizontal="center"/>
    </xf>
    <xf numFmtId="165" fontId="15"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7" fillId="0" borderId="2" xfId="0" applyNumberFormat="1" applyFont="1" applyBorder="1" applyAlignment="1">
      <alignment horizontal="justify" wrapText="1"/>
    </xf>
    <xf numFmtId="165" fontId="18" fillId="0" borderId="2" xfId="0" applyNumberFormat="1" applyFont="1" applyBorder="1" applyAlignment="1">
      <alignment horizontal="center" wrapText="1"/>
    </xf>
    <xf numFmtId="165" fontId="7" fillId="0" borderId="2" xfId="0" applyNumberFormat="1" applyFont="1" applyBorder="1" applyAlignment="1">
      <alignment horizontal="justify" vertical="top" wrapText="1"/>
    </xf>
    <xf numFmtId="165" fontId="19" fillId="0" borderId="2" xfId="0" applyNumberFormat="1" applyFont="1" applyBorder="1" applyAlignment="1">
      <alignment horizontal="justify" vertical="top" wrapText="1"/>
    </xf>
    <xf numFmtId="165" fontId="19" fillId="0" borderId="0" xfId="0" applyNumberFormat="1" applyFont="1" applyAlignment="1">
      <alignment horizontal="justify" vertical="top" wrapText="1"/>
    </xf>
    <xf numFmtId="166" fontId="0" fillId="0" borderId="0" xfId="0" applyNumberFormat="1"/>
    <xf numFmtId="165" fontId="19" fillId="0" borderId="2" xfId="0" applyNumberFormat="1" applyFont="1" applyBorder="1" applyAlignment="1">
      <alignment horizontal="justify"/>
    </xf>
    <xf numFmtId="165" fontId="10" fillId="0" borderId="2" xfId="0" applyNumberFormat="1" applyFont="1" applyBorder="1" applyAlignment="1">
      <alignment horizontal="center" wrapText="1"/>
    </xf>
    <xf numFmtId="164" fontId="20" fillId="0" borderId="0" xfId="1" applyFont="1"/>
    <xf numFmtId="164" fontId="21" fillId="0" borderId="0" xfId="0" applyNumberFormat="1" applyFont="1"/>
    <xf numFmtId="164" fontId="21" fillId="0" borderId="0" xfId="1" applyFont="1"/>
    <xf numFmtId="166" fontId="21" fillId="0" borderId="0" xfId="0" applyNumberFormat="1" applyFont="1"/>
    <xf numFmtId="165" fontId="19" fillId="0" borderId="6" xfId="0" applyNumberFormat="1" applyFont="1" applyBorder="1" applyAlignment="1">
      <alignment horizontal="justify" vertical="top"/>
    </xf>
    <xf numFmtId="165" fontId="18" fillId="0" borderId="6" xfId="0" applyNumberFormat="1" applyFont="1" applyBorder="1" applyAlignment="1">
      <alignment horizontal="center" wrapText="1"/>
    </xf>
    <xf numFmtId="165" fontId="6" fillId="0" borderId="2" xfId="0" applyNumberFormat="1" applyFont="1" applyBorder="1" applyAlignment="1">
      <alignment horizontal="left" vertical="top" wrapText="1"/>
    </xf>
    <xf numFmtId="165" fontId="23" fillId="0" borderId="0" xfId="0" applyNumberFormat="1" applyFont="1" applyAlignment="1">
      <alignment horizontal="center"/>
    </xf>
    <xf numFmtId="165" fontId="22" fillId="0" borderId="2" xfId="0" applyNumberFormat="1" applyFont="1" applyBorder="1" applyAlignment="1">
      <alignment horizontal="left" vertical="top" wrapText="1"/>
    </xf>
    <xf numFmtId="165" fontId="19" fillId="0" borderId="2" xfId="0" applyNumberFormat="1" applyFont="1" applyBorder="1" applyAlignment="1">
      <alignment horizontal="left" wrapText="1"/>
    </xf>
    <xf numFmtId="165" fontId="7" fillId="0" borderId="2" xfId="0" applyNumberFormat="1" applyFont="1" applyBorder="1" applyAlignment="1">
      <alignment vertical="top" wrapText="1"/>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8" fillId="0" borderId="2" xfId="0" applyNumberFormat="1" applyFont="1" applyBorder="1" applyAlignment="1">
      <alignment horizontal="right" wrapText="1"/>
    </xf>
    <xf numFmtId="165" fontId="17" fillId="0" borderId="2" xfId="0" applyNumberFormat="1" applyFont="1" applyBorder="1" applyAlignment="1">
      <alignment vertical="top" wrapText="1"/>
    </xf>
    <xf numFmtId="165" fontId="24" fillId="0" borderId="2" xfId="0" applyNumberFormat="1" applyFont="1" applyBorder="1" applyAlignment="1">
      <alignment vertical="top" wrapText="1"/>
    </xf>
    <xf numFmtId="165" fontId="18" fillId="0" borderId="0" xfId="0" applyNumberFormat="1" applyFont="1" applyAlignment="1">
      <alignment horizontal="center" wrapText="1"/>
    </xf>
    <xf numFmtId="9" fontId="0" fillId="0" borderId="0" xfId="0" applyNumberFormat="1"/>
    <xf numFmtId="165" fontId="9" fillId="0" borderId="0" xfId="0" applyNumberFormat="1" applyFont="1" applyAlignment="1">
      <alignment horizontal="center" vertical="top" wrapText="1"/>
    </xf>
    <xf numFmtId="165" fontId="26" fillId="0" borderId="0" xfId="0" applyNumberFormat="1" applyFont="1" applyAlignment="1">
      <alignment horizontal="center" vertical="top" wrapText="1"/>
    </xf>
    <xf numFmtId="165" fontId="27" fillId="0" borderId="0" xfId="0" applyNumberFormat="1" applyFont="1" applyAlignment="1">
      <alignment horizontal="justify"/>
    </xf>
    <xf numFmtId="165" fontId="28" fillId="0" borderId="0" xfId="0" applyNumberFormat="1" applyFont="1"/>
    <xf numFmtId="0" fontId="29" fillId="0" borderId="0" xfId="0" applyFont="1"/>
    <xf numFmtId="165" fontId="30" fillId="0" borderId="0" xfId="0" applyNumberFormat="1" applyFont="1" applyAlignment="1">
      <alignment wrapText="1"/>
    </xf>
    <xf numFmtId="165" fontId="22" fillId="0" borderId="2" xfId="0" applyNumberFormat="1" applyFont="1" applyBorder="1"/>
    <xf numFmtId="165" fontId="31"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3" fillId="0" borderId="2" xfId="0" applyNumberFormat="1" applyFont="1" applyBorder="1" applyAlignment="1">
      <alignment horizontal="center"/>
    </xf>
    <xf numFmtId="165" fontId="31" fillId="0" borderId="2" xfId="0" applyNumberFormat="1" applyFont="1" applyBorder="1" applyAlignment="1">
      <alignment horizontal="center"/>
    </xf>
    <xf numFmtId="165" fontId="34" fillId="0" borderId="2" xfId="0" applyNumberFormat="1" applyFont="1" applyBorder="1" applyAlignment="1">
      <alignment horizontal="center"/>
    </xf>
    <xf numFmtId="165" fontId="22" fillId="0" borderId="2" xfId="0" applyNumberFormat="1" applyFont="1" applyBorder="1" applyAlignment="1">
      <alignment horizontal="left"/>
    </xf>
    <xf numFmtId="165" fontId="35" fillId="0" borderId="2" xfId="0" applyNumberFormat="1" applyFont="1" applyBorder="1" applyAlignment="1">
      <alignment horizontal="center"/>
    </xf>
    <xf numFmtId="165" fontId="6" fillId="0" borderId="2" xfId="0" applyNumberFormat="1" applyFont="1" applyBorder="1" applyAlignment="1">
      <alignment horizontal="left" wrapText="1"/>
    </xf>
    <xf numFmtId="165" fontId="22" fillId="0" borderId="2" xfId="0" applyNumberFormat="1" applyFont="1" applyBorder="1" applyAlignment="1">
      <alignment horizontal="left" wrapText="1"/>
    </xf>
    <xf numFmtId="165" fontId="36" fillId="0" borderId="2" xfId="0" applyNumberFormat="1" applyFont="1" applyBorder="1" applyAlignment="1">
      <alignment horizontal="center" wrapText="1"/>
    </xf>
    <xf numFmtId="165" fontId="36" fillId="0" borderId="2" xfId="0" applyNumberFormat="1" applyFont="1" applyBorder="1" applyAlignment="1">
      <alignment horizontal="center"/>
    </xf>
    <xf numFmtId="165" fontId="18" fillId="0" borderId="2" xfId="0" applyNumberFormat="1" applyFont="1" applyBorder="1" applyAlignment="1">
      <alignment horizontal="center"/>
    </xf>
    <xf numFmtId="165" fontId="37" fillId="0" borderId="2" xfId="0" applyNumberFormat="1" applyFont="1" applyBorder="1" applyAlignment="1">
      <alignment horizontal="left" wrapText="1"/>
    </xf>
    <xf numFmtId="165" fontId="9" fillId="0" borderId="2" xfId="0" applyNumberFormat="1" applyFont="1" applyBorder="1"/>
    <xf numFmtId="165" fontId="13" fillId="0" borderId="2" xfId="0" applyNumberFormat="1" applyFont="1" applyBorder="1" applyAlignment="1">
      <alignment horizontal="center" wrapText="1"/>
    </xf>
    <xf numFmtId="165" fontId="18"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22" fillId="0" borderId="2" xfId="0" applyNumberFormat="1" applyFont="1" applyBorder="1" applyAlignment="1">
      <alignment wrapText="1"/>
    </xf>
    <xf numFmtId="165" fontId="18" fillId="0" borderId="2" xfId="2" applyNumberFormat="1" applyFont="1" applyBorder="1" applyAlignment="1">
      <alignment horizontal="center"/>
    </xf>
    <xf numFmtId="165" fontId="22" fillId="0" borderId="2" xfId="0" applyNumberFormat="1" applyFont="1" applyBorder="1" applyAlignment="1">
      <alignment vertical="center" wrapText="1"/>
    </xf>
    <xf numFmtId="165" fontId="18" fillId="0" borderId="2" xfId="0" applyNumberFormat="1" applyFont="1" applyBorder="1" applyAlignment="1">
      <alignment horizontal="center" vertical="center" wrapText="1"/>
    </xf>
    <xf numFmtId="165" fontId="18" fillId="0" borderId="2" xfId="0" applyNumberFormat="1" applyFont="1" applyBorder="1" applyAlignment="1">
      <alignment horizontal="center" vertical="center"/>
    </xf>
    <xf numFmtId="165" fontId="18" fillId="0" borderId="2" xfId="2" applyNumberFormat="1" applyFont="1" applyBorder="1" applyAlignment="1">
      <alignment horizontal="center" vertical="center"/>
    </xf>
    <xf numFmtId="165" fontId="22" fillId="0" borderId="2" xfId="0" applyNumberFormat="1" applyFont="1" applyBorder="1" applyAlignment="1">
      <alignment vertical="top" wrapText="1"/>
    </xf>
    <xf numFmtId="165" fontId="36" fillId="0" borderId="2" xfId="2" applyNumberFormat="1" applyFont="1" applyBorder="1" applyAlignment="1">
      <alignment horizontal="center"/>
    </xf>
    <xf numFmtId="165" fontId="9" fillId="0" borderId="7" xfId="0" applyNumberFormat="1" applyFont="1" applyBorder="1"/>
    <xf numFmtId="165" fontId="26" fillId="0" borderId="8" xfId="0" applyNumberFormat="1" applyFont="1" applyBorder="1" applyAlignment="1">
      <alignment horizontal="center" wrapText="1"/>
    </xf>
    <xf numFmtId="165" fontId="26" fillId="0" borderId="8" xfId="0" applyNumberFormat="1" applyFont="1" applyBorder="1" applyAlignment="1">
      <alignment horizontal="center"/>
    </xf>
    <xf numFmtId="165" fontId="26" fillId="0" borderId="9" xfId="0" applyNumberFormat="1" applyFont="1" applyBorder="1" applyAlignment="1">
      <alignment horizontal="center" wrapText="1"/>
    </xf>
    <xf numFmtId="165" fontId="33" fillId="0" borderId="0" xfId="0" applyNumberFormat="1" applyFont="1"/>
    <xf numFmtId="165" fontId="9" fillId="0" borderId="2" xfId="0" applyNumberFormat="1" applyFont="1" applyBorder="1" applyAlignment="1">
      <alignment horizontal="center" wrapText="1"/>
    </xf>
    <xf numFmtId="165" fontId="9" fillId="0" borderId="2" xfId="0" applyNumberFormat="1" applyFont="1" applyBorder="1" applyAlignment="1">
      <alignment horizontal="center"/>
    </xf>
    <xf numFmtId="0" fontId="9" fillId="0" borderId="0" xfId="0" applyFont="1" applyAlignment="1">
      <alignment horizontal="center" wrapText="1"/>
    </xf>
    <xf numFmtId="165" fontId="9" fillId="0" borderId="0" xfId="0" applyNumberFormat="1" applyFont="1" applyAlignment="1">
      <alignment horizontal="center" vertical="top"/>
    </xf>
    <xf numFmtId="165" fontId="10" fillId="0" borderId="0" xfId="0" applyNumberFormat="1" applyFont="1" applyAlignment="1">
      <alignment horizontal="center"/>
    </xf>
    <xf numFmtId="165" fontId="6" fillId="0" borderId="2" xfId="0" applyNumberFormat="1" applyFont="1" applyBorder="1" applyAlignment="1">
      <alignment vertical="top" wrapText="1"/>
    </xf>
    <xf numFmtId="165" fontId="26" fillId="0" borderId="0" xfId="0" applyNumberFormat="1" applyFont="1" applyAlignment="1">
      <alignment horizontal="center"/>
    </xf>
    <xf numFmtId="165" fontId="6" fillId="0" borderId="2" xfId="0" applyNumberFormat="1" applyFont="1" applyBorder="1" applyAlignment="1">
      <alignment wrapText="1"/>
    </xf>
    <xf numFmtId="165" fontId="37" fillId="0" borderId="2" xfId="0" applyNumberFormat="1" applyFont="1" applyBorder="1" applyAlignment="1">
      <alignment wrapText="1"/>
    </xf>
    <xf numFmtId="165" fontId="9" fillId="0" borderId="0" xfId="0" applyNumberFormat="1" applyFont="1"/>
    <xf numFmtId="165" fontId="39" fillId="0" borderId="0" xfId="0" applyNumberFormat="1" applyFont="1" applyAlignment="1">
      <alignment horizontal="center"/>
    </xf>
    <xf numFmtId="165" fontId="3" fillId="0" borderId="0" xfId="0" applyNumberFormat="1" applyFont="1"/>
    <xf numFmtId="165" fontId="40" fillId="0" borderId="0" xfId="0" applyNumberFormat="1" applyFont="1" applyAlignment="1">
      <alignment horizontal="center"/>
    </xf>
    <xf numFmtId="165" fontId="17" fillId="0" borderId="0" xfId="0" applyNumberFormat="1" applyFont="1" applyAlignment="1">
      <alignment horizontal="center"/>
    </xf>
    <xf numFmtId="165" fontId="41" fillId="0" borderId="0" xfId="0" applyNumberFormat="1" applyFont="1"/>
    <xf numFmtId="0" fontId="41" fillId="0" borderId="0" xfId="0" applyFont="1"/>
    <xf numFmtId="0" fontId="5" fillId="0" borderId="0" xfId="0" applyFont="1" applyAlignment="1">
      <alignment wrapText="1"/>
    </xf>
    <xf numFmtId="0" fontId="17" fillId="0" borderId="0" xfId="0" applyFont="1" applyAlignment="1">
      <alignment wrapText="1"/>
    </xf>
    <xf numFmtId="0" fontId="17" fillId="0" borderId="0" xfId="0" applyFont="1" applyAlignment="1">
      <alignment horizontal="left" wrapText="1"/>
    </xf>
    <xf numFmtId="0" fontId="3" fillId="0" borderId="0" xfId="0" applyFont="1" applyAlignment="1">
      <alignment horizontal="left"/>
    </xf>
    <xf numFmtId="0" fontId="17" fillId="0" borderId="0" xfId="0" applyFont="1" applyAlignment="1">
      <alignment horizontal="justify"/>
    </xf>
    <xf numFmtId="0" fontId="43" fillId="0" borderId="0" xfId="0" applyFont="1"/>
    <xf numFmtId="0" fontId="44" fillId="0" borderId="0" xfId="0" applyFont="1"/>
    <xf numFmtId="165" fontId="18" fillId="0" borderId="4" xfId="0" applyNumberFormat="1" applyFont="1" applyBorder="1" applyAlignment="1">
      <alignment horizontal="center" wrapText="1"/>
    </xf>
    <xf numFmtId="165" fontId="19" fillId="0" borderId="4" xfId="0" applyNumberFormat="1" applyFont="1" applyBorder="1" applyAlignment="1">
      <alignment horizontal="justify" vertical="top" wrapText="1"/>
    </xf>
    <xf numFmtId="165" fontId="3" fillId="0" borderId="2" xfId="0" applyNumberFormat="1" applyFont="1" applyBorder="1" applyAlignment="1">
      <alignment wrapText="1"/>
    </xf>
    <xf numFmtId="165" fontId="18" fillId="0" borderId="4" xfId="0" applyNumberFormat="1" applyFont="1" applyBorder="1" applyAlignment="1">
      <alignment horizontal="center" wrapText="1"/>
    </xf>
    <xf numFmtId="165" fontId="18" fillId="0" borderId="5" xfId="0" applyNumberFormat="1" applyFont="1" applyBorder="1"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left" vertical="top" wrapText="1"/>
    </xf>
    <xf numFmtId="0" fontId="6" fillId="0" borderId="1" xfId="0" applyFont="1" applyBorder="1" applyAlignment="1">
      <alignment horizontal="left" wrapText="1"/>
    </xf>
    <xf numFmtId="165" fontId="3" fillId="0" borderId="2" xfId="0" applyNumberFormat="1" applyFont="1" applyBorder="1" applyAlignment="1">
      <alignment horizontal="left"/>
    </xf>
    <xf numFmtId="165" fontId="19" fillId="0" borderId="4" xfId="0" applyNumberFormat="1" applyFont="1" applyBorder="1" applyAlignment="1">
      <alignment horizontal="justify" vertical="top"/>
    </xf>
    <xf numFmtId="165" fontId="19" fillId="0" borderId="5" xfId="0" applyNumberFormat="1" applyFont="1" applyBorder="1" applyAlignment="1">
      <alignment horizontal="justify" vertical="top"/>
    </xf>
    <xf numFmtId="165" fontId="18" fillId="0" borderId="4" xfId="0" applyNumberFormat="1" applyFont="1" applyBorder="1" applyAlignment="1">
      <alignment horizontal="center"/>
    </xf>
    <xf numFmtId="165" fontId="18" fillId="0" borderId="5" xfId="0" applyNumberFormat="1" applyFont="1" applyBorder="1" applyAlignment="1">
      <alignment horizontal="center"/>
    </xf>
    <xf numFmtId="165" fontId="6" fillId="0" borderId="4" xfId="0" applyNumberFormat="1" applyFont="1" applyBorder="1" applyAlignment="1">
      <alignment horizontal="justify" vertical="top"/>
    </xf>
    <xf numFmtId="165" fontId="6" fillId="0" borderId="5" xfId="0" applyNumberFormat="1" applyFont="1" applyBorder="1" applyAlignment="1">
      <alignment horizontal="justify" vertical="top"/>
    </xf>
    <xf numFmtId="165" fontId="22" fillId="0" borderId="4" xfId="0" applyNumberFormat="1" applyFont="1" applyBorder="1" applyAlignment="1">
      <alignment horizontal="left" vertical="top" wrapText="1"/>
    </xf>
    <xf numFmtId="165" fontId="22" fillId="0" borderId="5" xfId="0" applyNumberFormat="1" applyFont="1" applyBorder="1" applyAlignment="1">
      <alignment horizontal="left" vertical="top" wrapText="1"/>
    </xf>
    <xf numFmtId="0" fontId="17" fillId="0" borderId="0" xfId="0" applyFont="1" applyAlignment="1">
      <alignment wrapText="1"/>
    </xf>
    <xf numFmtId="165" fontId="3" fillId="0" borderId="4" xfId="0" applyNumberFormat="1" applyFont="1" applyBorder="1" applyAlignment="1">
      <alignment horizontal="left" vertical="center" wrapText="1"/>
    </xf>
    <xf numFmtId="165" fontId="3" fillId="0" borderId="5" xfId="0" applyNumberFormat="1" applyFont="1" applyBorder="1" applyAlignment="1">
      <alignment horizontal="left" vertical="center" wrapText="1"/>
    </xf>
    <xf numFmtId="165" fontId="13" fillId="0" borderId="4" xfId="0" applyNumberFormat="1" applyFont="1" applyBorder="1" applyAlignment="1">
      <alignment horizontal="center" wrapText="1"/>
    </xf>
    <xf numFmtId="165" fontId="13" fillId="0" borderId="5" xfId="0" applyNumberFormat="1" applyFont="1" applyBorder="1" applyAlignment="1">
      <alignment horizontal="center" wrapText="1"/>
    </xf>
    <xf numFmtId="165" fontId="2" fillId="0" borderId="0" xfId="0" applyNumberFormat="1" applyFont="1" applyAlignment="1">
      <alignment horizontal="left"/>
    </xf>
    <xf numFmtId="165" fontId="30" fillId="0" borderId="1" xfId="0" applyNumberFormat="1" applyFont="1" applyBorder="1" applyAlignment="1">
      <alignment horizontal="left" wrapText="1"/>
    </xf>
    <xf numFmtId="165" fontId="38" fillId="0" borderId="10" xfId="0" applyNumberFormat="1" applyFont="1" applyBorder="1" applyAlignment="1">
      <alignment horizontal="center" wrapText="1"/>
    </xf>
    <xf numFmtId="165" fontId="38" fillId="0" borderId="3" xfId="0" applyNumberFormat="1" applyFont="1" applyBorder="1" applyAlignment="1">
      <alignment horizontal="center" wrapText="1"/>
    </xf>
    <xf numFmtId="0" fontId="5" fillId="0" borderId="0" xfId="0" applyFont="1" applyAlignment="1">
      <alignment horizontal="left" wrapText="1"/>
    </xf>
    <xf numFmtId="0" fontId="3" fillId="0" borderId="0" xfId="0" applyFont="1" applyAlignment="1">
      <alignment wrapText="1"/>
    </xf>
    <xf numFmtId="0" fontId="17" fillId="0" borderId="0" xfId="0" applyFont="1" applyAlignment="1">
      <alignment horizontal="left" wrapText="1"/>
    </xf>
    <xf numFmtId="0" fontId="3" fillId="0" borderId="0" xfId="0" applyFont="1" applyAlignment="1">
      <alignment horizontal="justify"/>
    </xf>
    <xf numFmtId="0" fontId="3" fillId="0" borderId="0" xfId="0" applyFont="1" applyAlignment="1">
      <alignment horizontal="left"/>
    </xf>
  </cellXfs>
  <cellStyles count="3">
    <cellStyle name="Comma" xfId="1" builtinId="3"/>
    <cellStyle name="Comma 2 2" xfId="2" xr:uid="{2092F95C-4845-433F-B246-DD2F198B2F9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647700</xdr:colOff>
      <xdr:row>1</xdr:row>
      <xdr:rowOff>28575</xdr:rowOff>
    </xdr:to>
    <xdr:pic>
      <xdr:nvPicPr>
        <xdr:cNvPr id="2" name="Picture 1">
          <a:extLst>
            <a:ext uri="{FF2B5EF4-FFF2-40B4-BE49-F238E27FC236}">
              <a16:creationId xmlns:a16="http://schemas.microsoft.com/office/drawing/2014/main" id="{415BC4FF-6E62-4A65-A64B-66817AB5EE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3" name="Picture 2">
          <a:extLst>
            <a:ext uri="{FF2B5EF4-FFF2-40B4-BE49-F238E27FC236}">
              <a16:creationId xmlns:a16="http://schemas.microsoft.com/office/drawing/2014/main" id="{94F9FE89-E880-4E9E-B9D2-6CE49418EE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4" name="Picture 3">
          <a:extLst>
            <a:ext uri="{FF2B5EF4-FFF2-40B4-BE49-F238E27FC236}">
              <a16:creationId xmlns:a16="http://schemas.microsoft.com/office/drawing/2014/main" id="{FDC75E3E-829F-4799-BFDE-76372DB65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5" name="Picture 4">
          <a:extLst>
            <a:ext uri="{FF2B5EF4-FFF2-40B4-BE49-F238E27FC236}">
              <a16:creationId xmlns:a16="http://schemas.microsoft.com/office/drawing/2014/main" id="{2E726279-0330-49D2-8FF6-F61FC39760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6" name="Picture 5">
          <a:extLst>
            <a:ext uri="{FF2B5EF4-FFF2-40B4-BE49-F238E27FC236}">
              <a16:creationId xmlns:a16="http://schemas.microsoft.com/office/drawing/2014/main" id="{AD917C86-48F2-498C-BEAE-08AF8B7C0A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7" name="Picture 6">
          <a:extLst>
            <a:ext uri="{FF2B5EF4-FFF2-40B4-BE49-F238E27FC236}">
              <a16:creationId xmlns:a16="http://schemas.microsoft.com/office/drawing/2014/main" id="{0BE55C41-5DCF-4ED3-A38E-04259B21A1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8" name="Picture 7">
          <a:extLst>
            <a:ext uri="{FF2B5EF4-FFF2-40B4-BE49-F238E27FC236}">
              <a16:creationId xmlns:a16="http://schemas.microsoft.com/office/drawing/2014/main" id="{8636449B-A84B-4ECC-ACBB-4E38A8C28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552450</xdr:colOff>
      <xdr:row>0</xdr:row>
      <xdr:rowOff>190500</xdr:rowOff>
    </xdr:to>
    <xdr:pic>
      <xdr:nvPicPr>
        <xdr:cNvPr id="9" name="Picture 8">
          <a:extLst>
            <a:ext uri="{FF2B5EF4-FFF2-40B4-BE49-F238E27FC236}">
              <a16:creationId xmlns:a16="http://schemas.microsoft.com/office/drawing/2014/main" id="{B652D038-AA79-48DD-9F84-B4FA19802D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6FE84-1788-4DE7-80F2-1B0E27473731}">
  <sheetPr>
    <pageSetUpPr fitToPage="1"/>
  </sheetPr>
  <dimension ref="A1:L104"/>
  <sheetViews>
    <sheetView tabSelected="1" topLeftCell="A86" zoomScale="120" zoomScaleNormal="120" workbookViewId="0">
      <selection activeCell="A89" sqref="A89:F89"/>
    </sheetView>
  </sheetViews>
  <sheetFormatPr baseColWidth="10" defaultColWidth="8.83203125" defaultRowHeight="15" x14ac:dyDescent="0.2"/>
  <cols>
    <col min="1" max="1" width="45.1640625" customWidth="1"/>
    <col min="2" max="2" width="15.33203125" customWidth="1"/>
    <col min="3" max="3" width="14.6640625" customWidth="1"/>
    <col min="4" max="4" width="15" customWidth="1"/>
    <col min="5" max="5" width="14" customWidth="1"/>
    <col min="6" max="6" width="18.33203125" customWidth="1"/>
    <col min="7" max="7" width="14.33203125" customWidth="1"/>
    <col min="8" max="8" width="15" customWidth="1"/>
    <col min="9" max="9" width="13.33203125" customWidth="1"/>
    <col min="257" max="257" width="23.5" customWidth="1"/>
    <col min="258" max="258" width="15.33203125" customWidth="1"/>
    <col min="259" max="259" width="14.6640625" customWidth="1"/>
    <col min="260" max="260" width="14.33203125" customWidth="1"/>
    <col min="261" max="261" width="17.6640625" customWidth="1"/>
    <col min="262" max="262" width="18.6640625" customWidth="1"/>
    <col min="263" max="263" width="11.83203125" customWidth="1"/>
    <col min="264" max="264" width="15" customWidth="1"/>
    <col min="265" max="265" width="13.33203125" customWidth="1"/>
    <col min="513" max="513" width="23.5" customWidth="1"/>
    <col min="514" max="514" width="15.33203125" customWidth="1"/>
    <col min="515" max="515" width="14.6640625" customWidth="1"/>
    <col min="516" max="516" width="14.33203125" customWidth="1"/>
    <col min="517" max="517" width="17.6640625" customWidth="1"/>
    <col min="518" max="518" width="18.6640625" customWidth="1"/>
    <col min="519" max="519" width="11.83203125" customWidth="1"/>
    <col min="520" max="520" width="15" customWidth="1"/>
    <col min="521" max="521" width="13.33203125" customWidth="1"/>
    <col min="769" max="769" width="23.5" customWidth="1"/>
    <col min="770" max="770" width="15.33203125" customWidth="1"/>
    <col min="771" max="771" width="14.6640625" customWidth="1"/>
    <col min="772" max="772" width="14.33203125" customWidth="1"/>
    <col min="773" max="773" width="17.6640625" customWidth="1"/>
    <col min="774" max="774" width="18.6640625" customWidth="1"/>
    <col min="775" max="775" width="11.83203125" customWidth="1"/>
    <col min="776" max="776" width="15" customWidth="1"/>
    <col min="777" max="777" width="13.33203125" customWidth="1"/>
    <col min="1025" max="1025" width="23.5" customWidth="1"/>
    <col min="1026" max="1026" width="15.33203125" customWidth="1"/>
    <col min="1027" max="1027" width="14.6640625" customWidth="1"/>
    <col min="1028" max="1028" width="14.33203125" customWidth="1"/>
    <col min="1029" max="1029" width="17.6640625" customWidth="1"/>
    <col min="1030" max="1030" width="18.6640625" customWidth="1"/>
    <col min="1031" max="1031" width="11.83203125" customWidth="1"/>
    <col min="1032" max="1032" width="15" customWidth="1"/>
    <col min="1033" max="1033" width="13.33203125" customWidth="1"/>
    <col min="1281" max="1281" width="23.5" customWidth="1"/>
    <col min="1282" max="1282" width="15.33203125" customWidth="1"/>
    <col min="1283" max="1283" width="14.6640625" customWidth="1"/>
    <col min="1284" max="1284" width="14.33203125" customWidth="1"/>
    <col min="1285" max="1285" width="17.6640625" customWidth="1"/>
    <col min="1286" max="1286" width="18.6640625" customWidth="1"/>
    <col min="1287" max="1287" width="11.83203125" customWidth="1"/>
    <col min="1288" max="1288" width="15" customWidth="1"/>
    <col min="1289" max="1289" width="13.33203125" customWidth="1"/>
    <col min="1537" max="1537" width="23.5" customWidth="1"/>
    <col min="1538" max="1538" width="15.33203125" customWidth="1"/>
    <col min="1539" max="1539" width="14.6640625" customWidth="1"/>
    <col min="1540" max="1540" width="14.33203125" customWidth="1"/>
    <col min="1541" max="1541" width="17.6640625" customWidth="1"/>
    <col min="1542" max="1542" width="18.6640625" customWidth="1"/>
    <col min="1543" max="1543" width="11.83203125" customWidth="1"/>
    <col min="1544" max="1544" width="15" customWidth="1"/>
    <col min="1545" max="1545" width="13.33203125" customWidth="1"/>
    <col min="1793" max="1793" width="23.5" customWidth="1"/>
    <col min="1794" max="1794" width="15.33203125" customWidth="1"/>
    <col min="1795" max="1795" width="14.6640625" customWidth="1"/>
    <col min="1796" max="1796" width="14.33203125" customWidth="1"/>
    <col min="1797" max="1797" width="17.6640625" customWidth="1"/>
    <col min="1798" max="1798" width="18.6640625" customWidth="1"/>
    <col min="1799" max="1799" width="11.83203125" customWidth="1"/>
    <col min="1800" max="1800" width="15" customWidth="1"/>
    <col min="1801" max="1801" width="13.33203125" customWidth="1"/>
    <col min="2049" max="2049" width="23.5" customWidth="1"/>
    <col min="2050" max="2050" width="15.33203125" customWidth="1"/>
    <col min="2051" max="2051" width="14.6640625" customWidth="1"/>
    <col min="2052" max="2052" width="14.33203125" customWidth="1"/>
    <col min="2053" max="2053" width="17.6640625" customWidth="1"/>
    <col min="2054" max="2054" width="18.6640625" customWidth="1"/>
    <col min="2055" max="2055" width="11.83203125" customWidth="1"/>
    <col min="2056" max="2056" width="15" customWidth="1"/>
    <col min="2057" max="2057" width="13.33203125" customWidth="1"/>
    <col min="2305" max="2305" width="23.5" customWidth="1"/>
    <col min="2306" max="2306" width="15.33203125" customWidth="1"/>
    <col min="2307" max="2307" width="14.6640625" customWidth="1"/>
    <col min="2308" max="2308" width="14.33203125" customWidth="1"/>
    <col min="2309" max="2309" width="17.6640625" customWidth="1"/>
    <col min="2310" max="2310" width="18.6640625" customWidth="1"/>
    <col min="2311" max="2311" width="11.83203125" customWidth="1"/>
    <col min="2312" max="2312" width="15" customWidth="1"/>
    <col min="2313" max="2313" width="13.33203125" customWidth="1"/>
    <col min="2561" max="2561" width="23.5" customWidth="1"/>
    <col min="2562" max="2562" width="15.33203125" customWidth="1"/>
    <col min="2563" max="2563" width="14.6640625" customWidth="1"/>
    <col min="2564" max="2564" width="14.33203125" customWidth="1"/>
    <col min="2565" max="2565" width="17.6640625" customWidth="1"/>
    <col min="2566" max="2566" width="18.6640625" customWidth="1"/>
    <col min="2567" max="2567" width="11.83203125" customWidth="1"/>
    <col min="2568" max="2568" width="15" customWidth="1"/>
    <col min="2569" max="2569" width="13.33203125" customWidth="1"/>
    <col min="2817" max="2817" width="23.5" customWidth="1"/>
    <col min="2818" max="2818" width="15.33203125" customWidth="1"/>
    <col min="2819" max="2819" width="14.6640625" customWidth="1"/>
    <col min="2820" max="2820" width="14.33203125" customWidth="1"/>
    <col min="2821" max="2821" width="17.6640625" customWidth="1"/>
    <col min="2822" max="2822" width="18.6640625" customWidth="1"/>
    <col min="2823" max="2823" width="11.83203125" customWidth="1"/>
    <col min="2824" max="2824" width="15" customWidth="1"/>
    <col min="2825" max="2825" width="13.33203125" customWidth="1"/>
    <col min="3073" max="3073" width="23.5" customWidth="1"/>
    <col min="3074" max="3074" width="15.33203125" customWidth="1"/>
    <col min="3075" max="3075" width="14.6640625" customWidth="1"/>
    <col min="3076" max="3076" width="14.33203125" customWidth="1"/>
    <col min="3077" max="3077" width="17.6640625" customWidth="1"/>
    <col min="3078" max="3078" width="18.6640625" customWidth="1"/>
    <col min="3079" max="3079" width="11.83203125" customWidth="1"/>
    <col min="3080" max="3080" width="15" customWidth="1"/>
    <col min="3081" max="3081" width="13.33203125" customWidth="1"/>
    <col min="3329" max="3329" width="23.5" customWidth="1"/>
    <col min="3330" max="3330" width="15.33203125" customWidth="1"/>
    <col min="3331" max="3331" width="14.6640625" customWidth="1"/>
    <col min="3332" max="3332" width="14.33203125" customWidth="1"/>
    <col min="3333" max="3333" width="17.6640625" customWidth="1"/>
    <col min="3334" max="3334" width="18.6640625" customWidth="1"/>
    <col min="3335" max="3335" width="11.83203125" customWidth="1"/>
    <col min="3336" max="3336" width="15" customWidth="1"/>
    <col min="3337" max="3337" width="13.33203125" customWidth="1"/>
    <col min="3585" max="3585" width="23.5" customWidth="1"/>
    <col min="3586" max="3586" width="15.33203125" customWidth="1"/>
    <col min="3587" max="3587" width="14.6640625" customWidth="1"/>
    <col min="3588" max="3588" width="14.33203125" customWidth="1"/>
    <col min="3589" max="3589" width="17.6640625" customWidth="1"/>
    <col min="3590" max="3590" width="18.6640625" customWidth="1"/>
    <col min="3591" max="3591" width="11.83203125" customWidth="1"/>
    <col min="3592" max="3592" width="15" customWidth="1"/>
    <col min="3593" max="3593" width="13.33203125" customWidth="1"/>
    <col min="3841" max="3841" width="23.5" customWidth="1"/>
    <col min="3842" max="3842" width="15.33203125" customWidth="1"/>
    <col min="3843" max="3843" width="14.6640625" customWidth="1"/>
    <col min="3844" max="3844" width="14.33203125" customWidth="1"/>
    <col min="3845" max="3845" width="17.6640625" customWidth="1"/>
    <col min="3846" max="3846" width="18.6640625" customWidth="1"/>
    <col min="3847" max="3847" width="11.83203125" customWidth="1"/>
    <col min="3848" max="3848" width="15" customWidth="1"/>
    <col min="3849" max="3849" width="13.33203125" customWidth="1"/>
    <col min="4097" max="4097" width="23.5" customWidth="1"/>
    <col min="4098" max="4098" width="15.33203125" customWidth="1"/>
    <col min="4099" max="4099" width="14.6640625" customWidth="1"/>
    <col min="4100" max="4100" width="14.33203125" customWidth="1"/>
    <col min="4101" max="4101" width="17.6640625" customWidth="1"/>
    <col min="4102" max="4102" width="18.6640625" customWidth="1"/>
    <col min="4103" max="4103" width="11.83203125" customWidth="1"/>
    <col min="4104" max="4104" width="15" customWidth="1"/>
    <col min="4105" max="4105" width="13.33203125" customWidth="1"/>
    <col min="4353" max="4353" width="23.5" customWidth="1"/>
    <col min="4354" max="4354" width="15.33203125" customWidth="1"/>
    <col min="4355" max="4355" width="14.6640625" customWidth="1"/>
    <col min="4356" max="4356" width="14.33203125" customWidth="1"/>
    <col min="4357" max="4357" width="17.6640625" customWidth="1"/>
    <col min="4358" max="4358" width="18.6640625" customWidth="1"/>
    <col min="4359" max="4359" width="11.83203125" customWidth="1"/>
    <col min="4360" max="4360" width="15" customWidth="1"/>
    <col min="4361" max="4361" width="13.33203125" customWidth="1"/>
    <col min="4609" max="4609" width="23.5" customWidth="1"/>
    <col min="4610" max="4610" width="15.33203125" customWidth="1"/>
    <col min="4611" max="4611" width="14.6640625" customWidth="1"/>
    <col min="4612" max="4612" width="14.33203125" customWidth="1"/>
    <col min="4613" max="4613" width="17.6640625" customWidth="1"/>
    <col min="4614" max="4614" width="18.6640625" customWidth="1"/>
    <col min="4615" max="4615" width="11.83203125" customWidth="1"/>
    <col min="4616" max="4616" width="15" customWidth="1"/>
    <col min="4617" max="4617" width="13.33203125" customWidth="1"/>
    <col min="4865" max="4865" width="23.5" customWidth="1"/>
    <col min="4866" max="4866" width="15.33203125" customWidth="1"/>
    <col min="4867" max="4867" width="14.6640625" customWidth="1"/>
    <col min="4868" max="4868" width="14.33203125" customWidth="1"/>
    <col min="4869" max="4869" width="17.6640625" customWidth="1"/>
    <col min="4870" max="4870" width="18.6640625" customWidth="1"/>
    <col min="4871" max="4871" width="11.83203125" customWidth="1"/>
    <col min="4872" max="4872" width="15" customWidth="1"/>
    <col min="4873" max="4873" width="13.33203125" customWidth="1"/>
    <col min="5121" max="5121" width="23.5" customWidth="1"/>
    <col min="5122" max="5122" width="15.33203125" customWidth="1"/>
    <col min="5123" max="5123" width="14.6640625" customWidth="1"/>
    <col min="5124" max="5124" width="14.33203125" customWidth="1"/>
    <col min="5125" max="5125" width="17.6640625" customWidth="1"/>
    <col min="5126" max="5126" width="18.6640625" customWidth="1"/>
    <col min="5127" max="5127" width="11.83203125" customWidth="1"/>
    <col min="5128" max="5128" width="15" customWidth="1"/>
    <col min="5129" max="5129" width="13.33203125" customWidth="1"/>
    <col min="5377" max="5377" width="23.5" customWidth="1"/>
    <col min="5378" max="5378" width="15.33203125" customWidth="1"/>
    <col min="5379" max="5379" width="14.6640625" customWidth="1"/>
    <col min="5380" max="5380" width="14.33203125" customWidth="1"/>
    <col min="5381" max="5381" width="17.6640625" customWidth="1"/>
    <col min="5382" max="5382" width="18.6640625" customWidth="1"/>
    <col min="5383" max="5383" width="11.83203125" customWidth="1"/>
    <col min="5384" max="5384" width="15" customWidth="1"/>
    <col min="5385" max="5385" width="13.33203125" customWidth="1"/>
    <col min="5633" max="5633" width="23.5" customWidth="1"/>
    <col min="5634" max="5634" width="15.33203125" customWidth="1"/>
    <col min="5635" max="5635" width="14.6640625" customWidth="1"/>
    <col min="5636" max="5636" width="14.33203125" customWidth="1"/>
    <col min="5637" max="5637" width="17.6640625" customWidth="1"/>
    <col min="5638" max="5638" width="18.6640625" customWidth="1"/>
    <col min="5639" max="5639" width="11.83203125" customWidth="1"/>
    <col min="5640" max="5640" width="15" customWidth="1"/>
    <col min="5641" max="5641" width="13.33203125" customWidth="1"/>
    <col min="5889" max="5889" width="23.5" customWidth="1"/>
    <col min="5890" max="5890" width="15.33203125" customWidth="1"/>
    <col min="5891" max="5891" width="14.6640625" customWidth="1"/>
    <col min="5892" max="5892" width="14.33203125" customWidth="1"/>
    <col min="5893" max="5893" width="17.6640625" customWidth="1"/>
    <col min="5894" max="5894" width="18.6640625" customWidth="1"/>
    <col min="5895" max="5895" width="11.83203125" customWidth="1"/>
    <col min="5896" max="5896" width="15" customWidth="1"/>
    <col min="5897" max="5897" width="13.33203125" customWidth="1"/>
    <col min="6145" max="6145" width="23.5" customWidth="1"/>
    <col min="6146" max="6146" width="15.33203125" customWidth="1"/>
    <col min="6147" max="6147" width="14.6640625" customWidth="1"/>
    <col min="6148" max="6148" width="14.33203125" customWidth="1"/>
    <col min="6149" max="6149" width="17.6640625" customWidth="1"/>
    <col min="6150" max="6150" width="18.6640625" customWidth="1"/>
    <col min="6151" max="6151" width="11.83203125" customWidth="1"/>
    <col min="6152" max="6152" width="15" customWidth="1"/>
    <col min="6153" max="6153" width="13.33203125" customWidth="1"/>
    <col min="6401" max="6401" width="23.5" customWidth="1"/>
    <col min="6402" max="6402" width="15.33203125" customWidth="1"/>
    <col min="6403" max="6403" width="14.6640625" customWidth="1"/>
    <col min="6404" max="6404" width="14.33203125" customWidth="1"/>
    <col min="6405" max="6405" width="17.6640625" customWidth="1"/>
    <col min="6406" max="6406" width="18.6640625" customWidth="1"/>
    <col min="6407" max="6407" width="11.83203125" customWidth="1"/>
    <col min="6408" max="6408" width="15" customWidth="1"/>
    <col min="6409" max="6409" width="13.33203125" customWidth="1"/>
    <col min="6657" max="6657" width="23.5" customWidth="1"/>
    <col min="6658" max="6658" width="15.33203125" customWidth="1"/>
    <col min="6659" max="6659" width="14.6640625" customWidth="1"/>
    <col min="6660" max="6660" width="14.33203125" customWidth="1"/>
    <col min="6661" max="6661" width="17.6640625" customWidth="1"/>
    <col min="6662" max="6662" width="18.6640625" customWidth="1"/>
    <col min="6663" max="6663" width="11.83203125" customWidth="1"/>
    <col min="6664" max="6664" width="15" customWidth="1"/>
    <col min="6665" max="6665" width="13.33203125" customWidth="1"/>
    <col min="6913" max="6913" width="23.5" customWidth="1"/>
    <col min="6914" max="6914" width="15.33203125" customWidth="1"/>
    <col min="6915" max="6915" width="14.6640625" customWidth="1"/>
    <col min="6916" max="6916" width="14.33203125" customWidth="1"/>
    <col min="6917" max="6917" width="17.6640625" customWidth="1"/>
    <col min="6918" max="6918" width="18.6640625" customWidth="1"/>
    <col min="6919" max="6919" width="11.83203125" customWidth="1"/>
    <col min="6920" max="6920" width="15" customWidth="1"/>
    <col min="6921" max="6921" width="13.33203125" customWidth="1"/>
    <col min="7169" max="7169" width="23.5" customWidth="1"/>
    <col min="7170" max="7170" width="15.33203125" customWidth="1"/>
    <col min="7171" max="7171" width="14.6640625" customWidth="1"/>
    <col min="7172" max="7172" width="14.33203125" customWidth="1"/>
    <col min="7173" max="7173" width="17.6640625" customWidth="1"/>
    <col min="7174" max="7174" width="18.6640625" customWidth="1"/>
    <col min="7175" max="7175" width="11.83203125" customWidth="1"/>
    <col min="7176" max="7176" width="15" customWidth="1"/>
    <col min="7177" max="7177" width="13.33203125" customWidth="1"/>
    <col min="7425" max="7425" width="23.5" customWidth="1"/>
    <col min="7426" max="7426" width="15.33203125" customWidth="1"/>
    <col min="7427" max="7427" width="14.6640625" customWidth="1"/>
    <col min="7428" max="7428" width="14.33203125" customWidth="1"/>
    <col min="7429" max="7429" width="17.6640625" customWidth="1"/>
    <col min="7430" max="7430" width="18.6640625" customWidth="1"/>
    <col min="7431" max="7431" width="11.83203125" customWidth="1"/>
    <col min="7432" max="7432" width="15" customWidth="1"/>
    <col min="7433" max="7433" width="13.33203125" customWidth="1"/>
    <col min="7681" max="7681" width="23.5" customWidth="1"/>
    <col min="7682" max="7682" width="15.33203125" customWidth="1"/>
    <col min="7683" max="7683" width="14.6640625" customWidth="1"/>
    <col min="7684" max="7684" width="14.33203125" customWidth="1"/>
    <col min="7685" max="7685" width="17.6640625" customWidth="1"/>
    <col min="7686" max="7686" width="18.6640625" customWidth="1"/>
    <col min="7687" max="7687" width="11.83203125" customWidth="1"/>
    <col min="7688" max="7688" width="15" customWidth="1"/>
    <col min="7689" max="7689" width="13.33203125" customWidth="1"/>
    <col min="7937" max="7937" width="23.5" customWidth="1"/>
    <col min="7938" max="7938" width="15.33203125" customWidth="1"/>
    <col min="7939" max="7939" width="14.6640625" customWidth="1"/>
    <col min="7940" max="7940" width="14.33203125" customWidth="1"/>
    <col min="7941" max="7941" width="17.6640625" customWidth="1"/>
    <col min="7942" max="7942" width="18.6640625" customWidth="1"/>
    <col min="7943" max="7943" width="11.83203125" customWidth="1"/>
    <col min="7944" max="7944" width="15" customWidth="1"/>
    <col min="7945" max="7945" width="13.33203125" customWidth="1"/>
    <col min="8193" max="8193" width="23.5" customWidth="1"/>
    <col min="8194" max="8194" width="15.33203125" customWidth="1"/>
    <col min="8195" max="8195" width="14.6640625" customWidth="1"/>
    <col min="8196" max="8196" width="14.33203125" customWidth="1"/>
    <col min="8197" max="8197" width="17.6640625" customWidth="1"/>
    <col min="8198" max="8198" width="18.6640625" customWidth="1"/>
    <col min="8199" max="8199" width="11.83203125" customWidth="1"/>
    <col min="8200" max="8200" width="15" customWidth="1"/>
    <col min="8201" max="8201" width="13.33203125" customWidth="1"/>
    <col min="8449" max="8449" width="23.5" customWidth="1"/>
    <col min="8450" max="8450" width="15.33203125" customWidth="1"/>
    <col min="8451" max="8451" width="14.6640625" customWidth="1"/>
    <col min="8452" max="8452" width="14.33203125" customWidth="1"/>
    <col min="8453" max="8453" width="17.6640625" customWidth="1"/>
    <col min="8454" max="8454" width="18.6640625" customWidth="1"/>
    <col min="8455" max="8455" width="11.83203125" customWidth="1"/>
    <col min="8456" max="8456" width="15" customWidth="1"/>
    <col min="8457" max="8457" width="13.33203125" customWidth="1"/>
    <col min="8705" max="8705" width="23.5" customWidth="1"/>
    <col min="8706" max="8706" width="15.33203125" customWidth="1"/>
    <col min="8707" max="8707" width="14.6640625" customWidth="1"/>
    <col min="8708" max="8708" width="14.33203125" customWidth="1"/>
    <col min="8709" max="8709" width="17.6640625" customWidth="1"/>
    <col min="8710" max="8710" width="18.6640625" customWidth="1"/>
    <col min="8711" max="8711" width="11.83203125" customWidth="1"/>
    <col min="8712" max="8712" width="15" customWidth="1"/>
    <col min="8713" max="8713" width="13.33203125" customWidth="1"/>
    <col min="8961" max="8961" width="23.5" customWidth="1"/>
    <col min="8962" max="8962" width="15.33203125" customWidth="1"/>
    <col min="8963" max="8963" width="14.6640625" customWidth="1"/>
    <col min="8964" max="8964" width="14.33203125" customWidth="1"/>
    <col min="8965" max="8965" width="17.6640625" customWidth="1"/>
    <col min="8966" max="8966" width="18.6640625" customWidth="1"/>
    <col min="8967" max="8967" width="11.83203125" customWidth="1"/>
    <col min="8968" max="8968" width="15" customWidth="1"/>
    <col min="8969" max="8969" width="13.33203125" customWidth="1"/>
    <col min="9217" max="9217" width="23.5" customWidth="1"/>
    <col min="9218" max="9218" width="15.33203125" customWidth="1"/>
    <col min="9219" max="9219" width="14.6640625" customWidth="1"/>
    <col min="9220" max="9220" width="14.33203125" customWidth="1"/>
    <col min="9221" max="9221" width="17.6640625" customWidth="1"/>
    <col min="9222" max="9222" width="18.6640625" customWidth="1"/>
    <col min="9223" max="9223" width="11.83203125" customWidth="1"/>
    <col min="9224" max="9224" width="15" customWidth="1"/>
    <col min="9225" max="9225" width="13.33203125" customWidth="1"/>
    <col min="9473" max="9473" width="23.5" customWidth="1"/>
    <col min="9474" max="9474" width="15.33203125" customWidth="1"/>
    <col min="9475" max="9475" width="14.6640625" customWidth="1"/>
    <col min="9476" max="9476" width="14.33203125" customWidth="1"/>
    <col min="9477" max="9477" width="17.6640625" customWidth="1"/>
    <col min="9478" max="9478" width="18.6640625" customWidth="1"/>
    <col min="9479" max="9479" width="11.83203125" customWidth="1"/>
    <col min="9480" max="9480" width="15" customWidth="1"/>
    <col min="9481" max="9481" width="13.33203125" customWidth="1"/>
    <col min="9729" max="9729" width="23.5" customWidth="1"/>
    <col min="9730" max="9730" width="15.33203125" customWidth="1"/>
    <col min="9731" max="9731" width="14.6640625" customWidth="1"/>
    <col min="9732" max="9732" width="14.33203125" customWidth="1"/>
    <col min="9733" max="9733" width="17.6640625" customWidth="1"/>
    <col min="9734" max="9734" width="18.6640625" customWidth="1"/>
    <col min="9735" max="9735" width="11.83203125" customWidth="1"/>
    <col min="9736" max="9736" width="15" customWidth="1"/>
    <col min="9737" max="9737" width="13.33203125" customWidth="1"/>
    <col min="9985" max="9985" width="23.5" customWidth="1"/>
    <col min="9986" max="9986" width="15.33203125" customWidth="1"/>
    <col min="9987" max="9987" width="14.6640625" customWidth="1"/>
    <col min="9988" max="9988" width="14.33203125" customWidth="1"/>
    <col min="9989" max="9989" width="17.6640625" customWidth="1"/>
    <col min="9990" max="9990" width="18.6640625" customWidth="1"/>
    <col min="9991" max="9991" width="11.83203125" customWidth="1"/>
    <col min="9992" max="9992" width="15" customWidth="1"/>
    <col min="9993" max="9993" width="13.33203125" customWidth="1"/>
    <col min="10241" max="10241" width="23.5" customWidth="1"/>
    <col min="10242" max="10242" width="15.33203125" customWidth="1"/>
    <col min="10243" max="10243" width="14.6640625" customWidth="1"/>
    <col min="10244" max="10244" width="14.33203125" customWidth="1"/>
    <col min="10245" max="10245" width="17.6640625" customWidth="1"/>
    <col min="10246" max="10246" width="18.6640625" customWidth="1"/>
    <col min="10247" max="10247" width="11.83203125" customWidth="1"/>
    <col min="10248" max="10248" width="15" customWidth="1"/>
    <col min="10249" max="10249" width="13.33203125" customWidth="1"/>
    <col min="10497" max="10497" width="23.5" customWidth="1"/>
    <col min="10498" max="10498" width="15.33203125" customWidth="1"/>
    <col min="10499" max="10499" width="14.6640625" customWidth="1"/>
    <col min="10500" max="10500" width="14.33203125" customWidth="1"/>
    <col min="10501" max="10501" width="17.6640625" customWidth="1"/>
    <col min="10502" max="10502" width="18.6640625" customWidth="1"/>
    <col min="10503" max="10503" width="11.83203125" customWidth="1"/>
    <col min="10504" max="10504" width="15" customWidth="1"/>
    <col min="10505" max="10505" width="13.33203125" customWidth="1"/>
    <col min="10753" max="10753" width="23.5" customWidth="1"/>
    <col min="10754" max="10754" width="15.33203125" customWidth="1"/>
    <col min="10755" max="10755" width="14.6640625" customWidth="1"/>
    <col min="10756" max="10756" width="14.33203125" customWidth="1"/>
    <col min="10757" max="10757" width="17.6640625" customWidth="1"/>
    <col min="10758" max="10758" width="18.6640625" customWidth="1"/>
    <col min="10759" max="10759" width="11.83203125" customWidth="1"/>
    <col min="10760" max="10760" width="15" customWidth="1"/>
    <col min="10761" max="10761" width="13.33203125" customWidth="1"/>
    <col min="11009" max="11009" width="23.5" customWidth="1"/>
    <col min="11010" max="11010" width="15.33203125" customWidth="1"/>
    <col min="11011" max="11011" width="14.6640625" customWidth="1"/>
    <col min="11012" max="11012" width="14.33203125" customWidth="1"/>
    <col min="11013" max="11013" width="17.6640625" customWidth="1"/>
    <col min="11014" max="11014" width="18.6640625" customWidth="1"/>
    <col min="11015" max="11015" width="11.83203125" customWidth="1"/>
    <col min="11016" max="11016" width="15" customWidth="1"/>
    <col min="11017" max="11017" width="13.33203125" customWidth="1"/>
    <col min="11265" max="11265" width="23.5" customWidth="1"/>
    <col min="11266" max="11266" width="15.33203125" customWidth="1"/>
    <col min="11267" max="11267" width="14.6640625" customWidth="1"/>
    <col min="11268" max="11268" width="14.33203125" customWidth="1"/>
    <col min="11269" max="11269" width="17.6640625" customWidth="1"/>
    <col min="11270" max="11270" width="18.6640625" customWidth="1"/>
    <col min="11271" max="11271" width="11.83203125" customWidth="1"/>
    <col min="11272" max="11272" width="15" customWidth="1"/>
    <col min="11273" max="11273" width="13.33203125" customWidth="1"/>
    <col min="11521" max="11521" width="23.5" customWidth="1"/>
    <col min="11522" max="11522" width="15.33203125" customWidth="1"/>
    <col min="11523" max="11523" width="14.6640625" customWidth="1"/>
    <col min="11524" max="11524" width="14.33203125" customWidth="1"/>
    <col min="11525" max="11525" width="17.6640625" customWidth="1"/>
    <col min="11526" max="11526" width="18.6640625" customWidth="1"/>
    <col min="11527" max="11527" width="11.83203125" customWidth="1"/>
    <col min="11528" max="11528" width="15" customWidth="1"/>
    <col min="11529" max="11529" width="13.33203125" customWidth="1"/>
    <col min="11777" max="11777" width="23.5" customWidth="1"/>
    <col min="11778" max="11778" width="15.33203125" customWidth="1"/>
    <col min="11779" max="11779" width="14.6640625" customWidth="1"/>
    <col min="11780" max="11780" width="14.33203125" customWidth="1"/>
    <col min="11781" max="11781" width="17.6640625" customWidth="1"/>
    <col min="11782" max="11782" width="18.6640625" customWidth="1"/>
    <col min="11783" max="11783" width="11.83203125" customWidth="1"/>
    <col min="11784" max="11784" width="15" customWidth="1"/>
    <col min="11785" max="11785" width="13.33203125" customWidth="1"/>
    <col min="12033" max="12033" width="23.5" customWidth="1"/>
    <col min="12034" max="12034" width="15.33203125" customWidth="1"/>
    <col min="12035" max="12035" width="14.6640625" customWidth="1"/>
    <col min="12036" max="12036" width="14.33203125" customWidth="1"/>
    <col min="12037" max="12037" width="17.6640625" customWidth="1"/>
    <col min="12038" max="12038" width="18.6640625" customWidth="1"/>
    <col min="12039" max="12039" width="11.83203125" customWidth="1"/>
    <col min="12040" max="12040" width="15" customWidth="1"/>
    <col min="12041" max="12041" width="13.33203125" customWidth="1"/>
    <col min="12289" max="12289" width="23.5" customWidth="1"/>
    <col min="12290" max="12290" width="15.33203125" customWidth="1"/>
    <col min="12291" max="12291" width="14.6640625" customWidth="1"/>
    <col min="12292" max="12292" width="14.33203125" customWidth="1"/>
    <col min="12293" max="12293" width="17.6640625" customWidth="1"/>
    <col min="12294" max="12294" width="18.6640625" customWidth="1"/>
    <col min="12295" max="12295" width="11.83203125" customWidth="1"/>
    <col min="12296" max="12296" width="15" customWidth="1"/>
    <col min="12297" max="12297" width="13.33203125" customWidth="1"/>
    <col min="12545" max="12545" width="23.5" customWidth="1"/>
    <col min="12546" max="12546" width="15.33203125" customWidth="1"/>
    <col min="12547" max="12547" width="14.6640625" customWidth="1"/>
    <col min="12548" max="12548" width="14.33203125" customWidth="1"/>
    <col min="12549" max="12549" width="17.6640625" customWidth="1"/>
    <col min="12550" max="12550" width="18.6640625" customWidth="1"/>
    <col min="12551" max="12551" width="11.83203125" customWidth="1"/>
    <col min="12552" max="12552" width="15" customWidth="1"/>
    <col min="12553" max="12553" width="13.33203125" customWidth="1"/>
    <col min="12801" max="12801" width="23.5" customWidth="1"/>
    <col min="12802" max="12802" width="15.33203125" customWidth="1"/>
    <col min="12803" max="12803" width="14.6640625" customWidth="1"/>
    <col min="12804" max="12804" width="14.33203125" customWidth="1"/>
    <col min="12805" max="12805" width="17.6640625" customWidth="1"/>
    <col min="12806" max="12806" width="18.6640625" customWidth="1"/>
    <col min="12807" max="12807" width="11.83203125" customWidth="1"/>
    <col min="12808" max="12808" width="15" customWidth="1"/>
    <col min="12809" max="12809" width="13.33203125" customWidth="1"/>
    <col min="13057" max="13057" width="23.5" customWidth="1"/>
    <col min="13058" max="13058" width="15.33203125" customWidth="1"/>
    <col min="13059" max="13059" width="14.6640625" customWidth="1"/>
    <col min="13060" max="13060" width="14.33203125" customWidth="1"/>
    <col min="13061" max="13061" width="17.6640625" customWidth="1"/>
    <col min="13062" max="13062" width="18.6640625" customWidth="1"/>
    <col min="13063" max="13063" width="11.83203125" customWidth="1"/>
    <col min="13064" max="13064" width="15" customWidth="1"/>
    <col min="13065" max="13065" width="13.33203125" customWidth="1"/>
    <col min="13313" max="13313" width="23.5" customWidth="1"/>
    <col min="13314" max="13314" width="15.33203125" customWidth="1"/>
    <col min="13315" max="13315" width="14.6640625" customWidth="1"/>
    <col min="13316" max="13316" width="14.33203125" customWidth="1"/>
    <col min="13317" max="13317" width="17.6640625" customWidth="1"/>
    <col min="13318" max="13318" width="18.6640625" customWidth="1"/>
    <col min="13319" max="13319" width="11.83203125" customWidth="1"/>
    <col min="13320" max="13320" width="15" customWidth="1"/>
    <col min="13321" max="13321" width="13.33203125" customWidth="1"/>
    <col min="13569" max="13569" width="23.5" customWidth="1"/>
    <col min="13570" max="13570" width="15.33203125" customWidth="1"/>
    <col min="13571" max="13571" width="14.6640625" customWidth="1"/>
    <col min="13572" max="13572" width="14.33203125" customWidth="1"/>
    <col min="13573" max="13573" width="17.6640625" customWidth="1"/>
    <col min="13574" max="13574" width="18.6640625" customWidth="1"/>
    <col min="13575" max="13575" width="11.83203125" customWidth="1"/>
    <col min="13576" max="13576" width="15" customWidth="1"/>
    <col min="13577" max="13577" width="13.33203125" customWidth="1"/>
    <col min="13825" max="13825" width="23.5" customWidth="1"/>
    <col min="13826" max="13826" width="15.33203125" customWidth="1"/>
    <col min="13827" max="13827" width="14.6640625" customWidth="1"/>
    <col min="13828" max="13828" width="14.33203125" customWidth="1"/>
    <col min="13829" max="13829" width="17.6640625" customWidth="1"/>
    <col min="13830" max="13830" width="18.6640625" customWidth="1"/>
    <col min="13831" max="13831" width="11.83203125" customWidth="1"/>
    <col min="13832" max="13832" width="15" customWidth="1"/>
    <col min="13833" max="13833" width="13.33203125" customWidth="1"/>
    <col min="14081" max="14081" width="23.5" customWidth="1"/>
    <col min="14082" max="14082" width="15.33203125" customWidth="1"/>
    <col min="14083" max="14083" width="14.6640625" customWidth="1"/>
    <col min="14084" max="14084" width="14.33203125" customWidth="1"/>
    <col min="14085" max="14085" width="17.6640625" customWidth="1"/>
    <col min="14086" max="14086" width="18.6640625" customWidth="1"/>
    <col min="14087" max="14087" width="11.83203125" customWidth="1"/>
    <col min="14088" max="14088" width="15" customWidth="1"/>
    <col min="14089" max="14089" width="13.33203125" customWidth="1"/>
    <col min="14337" max="14337" width="23.5" customWidth="1"/>
    <col min="14338" max="14338" width="15.33203125" customWidth="1"/>
    <col min="14339" max="14339" width="14.6640625" customWidth="1"/>
    <col min="14340" max="14340" width="14.33203125" customWidth="1"/>
    <col min="14341" max="14341" width="17.6640625" customWidth="1"/>
    <col min="14342" max="14342" width="18.6640625" customWidth="1"/>
    <col min="14343" max="14343" width="11.83203125" customWidth="1"/>
    <col min="14344" max="14344" width="15" customWidth="1"/>
    <col min="14345" max="14345" width="13.33203125" customWidth="1"/>
    <col min="14593" max="14593" width="23.5" customWidth="1"/>
    <col min="14594" max="14594" width="15.33203125" customWidth="1"/>
    <col min="14595" max="14595" width="14.6640625" customWidth="1"/>
    <col min="14596" max="14596" width="14.33203125" customWidth="1"/>
    <col min="14597" max="14597" width="17.6640625" customWidth="1"/>
    <col min="14598" max="14598" width="18.6640625" customWidth="1"/>
    <col min="14599" max="14599" width="11.83203125" customWidth="1"/>
    <col min="14600" max="14600" width="15" customWidth="1"/>
    <col min="14601" max="14601" width="13.33203125" customWidth="1"/>
    <col min="14849" max="14849" width="23.5" customWidth="1"/>
    <col min="14850" max="14850" width="15.33203125" customWidth="1"/>
    <col min="14851" max="14851" width="14.6640625" customWidth="1"/>
    <col min="14852" max="14852" width="14.33203125" customWidth="1"/>
    <col min="14853" max="14853" width="17.6640625" customWidth="1"/>
    <col min="14854" max="14854" width="18.6640625" customWidth="1"/>
    <col min="14855" max="14855" width="11.83203125" customWidth="1"/>
    <col min="14856" max="14856" width="15" customWidth="1"/>
    <col min="14857" max="14857" width="13.33203125" customWidth="1"/>
    <col min="15105" max="15105" width="23.5" customWidth="1"/>
    <col min="15106" max="15106" width="15.33203125" customWidth="1"/>
    <col min="15107" max="15107" width="14.6640625" customWidth="1"/>
    <col min="15108" max="15108" width="14.33203125" customWidth="1"/>
    <col min="15109" max="15109" width="17.6640625" customWidth="1"/>
    <col min="15110" max="15110" width="18.6640625" customWidth="1"/>
    <col min="15111" max="15111" width="11.83203125" customWidth="1"/>
    <col min="15112" max="15112" width="15" customWidth="1"/>
    <col min="15113" max="15113" width="13.33203125" customWidth="1"/>
    <col min="15361" max="15361" width="23.5" customWidth="1"/>
    <col min="15362" max="15362" width="15.33203125" customWidth="1"/>
    <col min="15363" max="15363" width="14.6640625" customWidth="1"/>
    <col min="15364" max="15364" width="14.33203125" customWidth="1"/>
    <col min="15365" max="15365" width="17.6640625" customWidth="1"/>
    <col min="15366" max="15366" width="18.6640625" customWidth="1"/>
    <col min="15367" max="15367" width="11.83203125" customWidth="1"/>
    <col min="15368" max="15368" width="15" customWidth="1"/>
    <col min="15369" max="15369" width="13.33203125" customWidth="1"/>
    <col min="15617" max="15617" width="23.5" customWidth="1"/>
    <col min="15618" max="15618" width="15.33203125" customWidth="1"/>
    <col min="15619" max="15619" width="14.6640625" customWidth="1"/>
    <col min="15620" max="15620" width="14.33203125" customWidth="1"/>
    <col min="15621" max="15621" width="17.6640625" customWidth="1"/>
    <col min="15622" max="15622" width="18.6640625" customWidth="1"/>
    <col min="15623" max="15623" width="11.83203125" customWidth="1"/>
    <col min="15624" max="15624" width="15" customWidth="1"/>
    <col min="15625" max="15625" width="13.33203125" customWidth="1"/>
    <col min="15873" max="15873" width="23.5" customWidth="1"/>
    <col min="15874" max="15874" width="15.33203125" customWidth="1"/>
    <col min="15875" max="15875" width="14.6640625" customWidth="1"/>
    <col min="15876" max="15876" width="14.33203125" customWidth="1"/>
    <col min="15877" max="15877" width="17.6640625" customWidth="1"/>
    <col min="15878" max="15878" width="18.6640625" customWidth="1"/>
    <col min="15879" max="15879" width="11.83203125" customWidth="1"/>
    <col min="15880" max="15880" width="15" customWidth="1"/>
    <col min="15881" max="15881" width="13.33203125" customWidth="1"/>
    <col min="16129" max="16129" width="23.5" customWidth="1"/>
    <col min="16130" max="16130" width="15.33203125" customWidth="1"/>
    <col min="16131" max="16131" width="14.6640625" customWidth="1"/>
    <col min="16132" max="16132" width="14.33203125" customWidth="1"/>
    <col min="16133" max="16133" width="17.6640625" customWidth="1"/>
    <col min="16134" max="16134" width="18.6640625" customWidth="1"/>
    <col min="16135" max="16135" width="11.83203125" customWidth="1"/>
    <col min="16136" max="16136" width="15" customWidth="1"/>
    <col min="16137" max="16137" width="13.33203125" customWidth="1"/>
  </cols>
  <sheetData>
    <row r="1" spans="1:10" ht="16" x14ac:dyDescent="0.2">
      <c r="A1" s="119" t="s">
        <v>0</v>
      </c>
      <c r="B1" s="119"/>
      <c r="C1" s="119"/>
      <c r="D1" s="119"/>
      <c r="E1" s="119"/>
      <c r="F1" s="119"/>
      <c r="G1" s="119"/>
      <c r="H1" s="1"/>
    </row>
    <row r="2" spans="1:10" ht="15.75" customHeight="1" x14ac:dyDescent="0.2">
      <c r="A2" s="120" t="s">
        <v>1</v>
      </c>
      <c r="B2" s="120"/>
      <c r="C2" s="120"/>
      <c r="D2" s="120"/>
      <c r="E2" s="120"/>
      <c r="F2" s="120"/>
      <c r="G2" s="120"/>
      <c r="H2" s="3"/>
    </row>
    <row r="3" spans="1:10" ht="14.25" customHeight="1" x14ac:dyDescent="0.2">
      <c r="A3" s="120" t="s">
        <v>63</v>
      </c>
      <c r="B3" s="120"/>
      <c r="C3" s="120"/>
      <c r="D3" s="120"/>
      <c r="E3" s="120"/>
      <c r="F3" s="120"/>
      <c r="G3" s="120"/>
      <c r="H3" s="3"/>
    </row>
    <row r="4" spans="1:10" ht="14.25" customHeight="1" x14ac:dyDescent="0.2">
      <c r="A4" s="4" t="s">
        <v>2</v>
      </c>
      <c r="B4" s="2"/>
      <c r="C4" s="2"/>
      <c r="D4" s="2"/>
      <c r="E4" s="2"/>
      <c r="F4" s="2"/>
      <c r="G4" s="2"/>
      <c r="H4" s="2"/>
    </row>
    <row r="5" spans="1:10" s="6" customFormat="1" ht="45" customHeight="1" x14ac:dyDescent="0.2">
      <c r="A5" s="121" t="s">
        <v>64</v>
      </c>
      <c r="B5" s="121"/>
      <c r="C5" s="121"/>
      <c r="D5" s="121"/>
      <c r="E5" s="121"/>
      <c r="F5" s="121"/>
      <c r="G5" s="5"/>
      <c r="H5" s="5"/>
    </row>
    <row r="6" spans="1:10" x14ac:dyDescent="0.2">
      <c r="A6" s="122" t="s">
        <v>65</v>
      </c>
      <c r="B6" s="122"/>
      <c r="C6" s="122"/>
      <c r="D6" s="122"/>
      <c r="E6" s="122"/>
      <c r="F6" s="122"/>
    </row>
    <row r="7" spans="1:10" ht="20.25" customHeight="1" x14ac:dyDescent="0.2">
      <c r="A7" s="7" t="s">
        <v>3</v>
      </c>
      <c r="B7" s="8" t="s">
        <v>4</v>
      </c>
      <c r="C7" s="9" t="s">
        <v>66</v>
      </c>
      <c r="D7" s="9" t="s">
        <v>5</v>
      </c>
      <c r="E7" s="9" t="s">
        <v>62</v>
      </c>
      <c r="F7" s="10" t="s">
        <v>67</v>
      </c>
    </row>
    <row r="8" spans="1:10" ht="13.5" customHeight="1" x14ac:dyDescent="0.2">
      <c r="A8" s="11"/>
      <c r="B8" s="12" t="s">
        <v>6</v>
      </c>
      <c r="C8" s="12" t="s">
        <v>6</v>
      </c>
      <c r="D8" s="12" t="s">
        <v>6</v>
      </c>
      <c r="E8" s="12" t="s">
        <v>6</v>
      </c>
      <c r="F8" s="12" t="s">
        <v>6</v>
      </c>
      <c r="J8" t="s">
        <v>3</v>
      </c>
    </row>
    <row r="9" spans="1:10" ht="16.5" customHeight="1" x14ac:dyDescent="0.2">
      <c r="A9" s="13" t="s">
        <v>7</v>
      </c>
      <c r="B9" s="14">
        <v>496.077</v>
      </c>
      <c r="C9" s="14">
        <v>222.249</v>
      </c>
      <c r="D9" s="14">
        <f>C9-B9</f>
        <v>-273.82799999999997</v>
      </c>
      <c r="E9" s="14">
        <v>502.7</v>
      </c>
      <c r="F9" s="14">
        <f t="shared" ref="F9:F14" si="0">C9-E9</f>
        <v>-280.45100000000002</v>
      </c>
    </row>
    <row r="10" spans="1:10" ht="16.5" customHeight="1" x14ac:dyDescent="0.2">
      <c r="A10" s="13" t="s">
        <v>8</v>
      </c>
      <c r="B10" s="15">
        <v>388.38099999999997</v>
      </c>
      <c r="C10" s="15">
        <v>437.84100000000001</v>
      </c>
      <c r="D10" s="14">
        <f>C10-B10</f>
        <v>49.460000000000036</v>
      </c>
      <c r="E10" s="15">
        <v>512.25300000000004</v>
      </c>
      <c r="F10" s="14">
        <f t="shared" si="0"/>
        <v>-74.412000000000035</v>
      </c>
    </row>
    <row r="11" spans="1:10" ht="15.75" customHeight="1" x14ac:dyDescent="0.25">
      <c r="A11" s="16" t="s">
        <v>9</v>
      </c>
      <c r="B11" s="17">
        <f>SUM(B9:B10)</f>
        <v>884.45799999999997</v>
      </c>
      <c r="C11" s="18">
        <f>SUM(C9:C10)</f>
        <v>660.09</v>
      </c>
      <c r="D11" s="14">
        <f>C11-B11</f>
        <v>-224.36799999999994</v>
      </c>
      <c r="E11" s="18">
        <f>SUM(E9:E10)</f>
        <v>1014.953</v>
      </c>
      <c r="F11" s="14">
        <f t="shared" si="0"/>
        <v>-354.86299999999994</v>
      </c>
    </row>
    <row r="12" spans="1:10" ht="16.5" hidden="1" customHeight="1" x14ac:dyDescent="0.25">
      <c r="A12" s="16" t="s">
        <v>10</v>
      </c>
      <c r="B12" s="15">
        <v>0</v>
      </c>
      <c r="C12" s="15">
        <v>0</v>
      </c>
      <c r="D12" s="15">
        <f>C12-B12</f>
        <v>0</v>
      </c>
      <c r="E12" s="15">
        <v>0</v>
      </c>
      <c r="F12" s="15">
        <f t="shared" si="0"/>
        <v>0</v>
      </c>
    </row>
    <row r="13" spans="1:10" ht="0.75" customHeight="1" x14ac:dyDescent="0.2">
      <c r="A13" s="19" t="s">
        <v>11</v>
      </c>
      <c r="B13" s="14">
        <v>0</v>
      </c>
      <c r="C13" s="14">
        <v>0</v>
      </c>
      <c r="D13" s="14">
        <v>0</v>
      </c>
      <c r="E13" s="14">
        <v>0</v>
      </c>
      <c r="F13" s="14">
        <f t="shared" si="0"/>
        <v>0</v>
      </c>
    </row>
    <row r="14" spans="1:10" ht="17.25" hidden="1" customHeight="1" x14ac:dyDescent="0.25">
      <c r="A14" s="20" t="s">
        <v>9</v>
      </c>
      <c r="B14" s="15">
        <f>B11+B12</f>
        <v>884.45799999999997</v>
      </c>
      <c r="C14" s="15">
        <f>C11+C12+C13</f>
        <v>660.09</v>
      </c>
      <c r="D14" s="15">
        <f>C14-B14</f>
        <v>-224.36799999999994</v>
      </c>
      <c r="E14" s="15">
        <f>E11+E12+E13</f>
        <v>1014.953</v>
      </c>
      <c r="F14" s="15">
        <f t="shared" si="0"/>
        <v>-354.86299999999994</v>
      </c>
    </row>
    <row r="15" spans="1:10" ht="19.5" customHeight="1" x14ac:dyDescent="0.2">
      <c r="A15" s="21"/>
      <c r="B15" s="22"/>
      <c r="C15" s="22"/>
      <c r="D15" s="22"/>
      <c r="E15" s="22"/>
      <c r="F15" s="23"/>
    </row>
    <row r="16" spans="1:10" ht="16" x14ac:dyDescent="0.2">
      <c r="A16" s="123" t="s">
        <v>12</v>
      </c>
      <c r="B16" s="123"/>
      <c r="C16" s="123"/>
      <c r="D16" s="123"/>
      <c r="E16" s="123"/>
      <c r="F16" s="123"/>
      <c r="J16" s="24"/>
    </row>
    <row r="17" spans="1:10" ht="19.5" customHeight="1" x14ac:dyDescent="0.2">
      <c r="A17" s="116" t="s">
        <v>13</v>
      </c>
      <c r="B17" s="10" t="s">
        <v>4</v>
      </c>
      <c r="C17" s="9" t="s">
        <v>66</v>
      </c>
      <c r="D17" s="9" t="s">
        <v>5</v>
      </c>
      <c r="E17" s="9" t="s">
        <v>62</v>
      </c>
      <c r="F17" s="10" t="s">
        <v>67</v>
      </c>
    </row>
    <row r="18" spans="1:10" ht="15" customHeight="1" x14ac:dyDescent="0.2">
      <c r="A18" s="25"/>
      <c r="B18" s="26" t="s">
        <v>14</v>
      </c>
      <c r="C18" s="26" t="s">
        <v>14</v>
      </c>
      <c r="D18" s="26" t="s">
        <v>14</v>
      </c>
      <c r="E18" s="26" t="s">
        <v>15</v>
      </c>
      <c r="F18" s="26" t="s">
        <v>14</v>
      </c>
      <c r="J18" s="24"/>
    </row>
    <row r="19" spans="1:10" ht="24" customHeight="1" x14ac:dyDescent="0.2">
      <c r="A19" s="27" t="s">
        <v>16</v>
      </c>
      <c r="B19" s="28">
        <f>B14</f>
        <v>884.45799999999997</v>
      </c>
      <c r="C19" s="28">
        <f>C14</f>
        <v>660.09</v>
      </c>
      <c r="D19" s="28">
        <f t="shared" ref="D19:D28" si="1">C19-B19</f>
        <v>-224.36799999999994</v>
      </c>
      <c r="E19" s="28">
        <f>E14</f>
        <v>1014.953</v>
      </c>
      <c r="F19" s="28">
        <f t="shared" ref="F19:F28" si="2">C19-E19</f>
        <v>-354.86299999999994</v>
      </c>
    </row>
    <row r="20" spans="1:10" ht="28.5" customHeight="1" x14ac:dyDescent="0.2">
      <c r="A20" s="29" t="s">
        <v>17</v>
      </c>
      <c r="B20" s="28">
        <v>0</v>
      </c>
      <c r="C20" s="28">
        <v>-40</v>
      </c>
      <c r="D20" s="28">
        <f t="shared" si="1"/>
        <v>-40</v>
      </c>
      <c r="E20" s="28">
        <v>-48.488</v>
      </c>
      <c r="F20" s="28">
        <f t="shared" si="2"/>
        <v>8.4879999999999995</v>
      </c>
    </row>
    <row r="21" spans="1:10" ht="24.75" customHeight="1" x14ac:dyDescent="0.2">
      <c r="A21" s="30" t="s">
        <v>18</v>
      </c>
      <c r="B21" s="28">
        <v>0</v>
      </c>
      <c r="C21" s="28">
        <v>-18.163</v>
      </c>
      <c r="D21" s="28">
        <f t="shared" si="1"/>
        <v>-18.163</v>
      </c>
      <c r="E21" s="28">
        <v>-18.163</v>
      </c>
      <c r="F21" s="28">
        <f t="shared" si="2"/>
        <v>0</v>
      </c>
      <c r="H21" s="24"/>
      <c r="I21" s="31"/>
    </row>
    <row r="22" spans="1:10" ht="0.75" hidden="1" customHeight="1" x14ac:dyDescent="0.2">
      <c r="A22" s="30" t="s">
        <v>19</v>
      </c>
      <c r="B22" s="28">
        <v>0</v>
      </c>
      <c r="C22" s="28">
        <v>0</v>
      </c>
      <c r="D22" s="28">
        <f t="shared" si="1"/>
        <v>0</v>
      </c>
      <c r="E22" s="28">
        <v>0</v>
      </c>
      <c r="F22" s="28">
        <f t="shared" si="2"/>
        <v>0</v>
      </c>
      <c r="H22" s="24"/>
      <c r="I22" s="31"/>
    </row>
    <row r="23" spans="1:10" ht="24" customHeight="1" x14ac:dyDescent="0.2">
      <c r="A23" s="30" t="s">
        <v>78</v>
      </c>
      <c r="B23" s="28">
        <v>0</v>
      </c>
      <c r="C23" s="28">
        <v>-100</v>
      </c>
      <c r="D23" s="28">
        <f t="shared" si="1"/>
        <v>-100</v>
      </c>
      <c r="E23" s="28">
        <v>-100</v>
      </c>
      <c r="F23" s="28">
        <f t="shared" si="2"/>
        <v>0</v>
      </c>
    </row>
    <row r="24" spans="1:10" ht="9" hidden="1" customHeight="1" x14ac:dyDescent="0.2">
      <c r="A24" s="30" t="s">
        <v>20</v>
      </c>
      <c r="B24" s="28">
        <v>0</v>
      </c>
      <c r="C24" s="28">
        <v>0</v>
      </c>
      <c r="D24" s="28">
        <f t="shared" si="1"/>
        <v>0</v>
      </c>
      <c r="E24" s="28">
        <v>0</v>
      </c>
      <c r="F24" s="28">
        <f t="shared" si="2"/>
        <v>0</v>
      </c>
    </row>
    <row r="25" spans="1:10" ht="18.75" customHeight="1" x14ac:dyDescent="0.2">
      <c r="A25" s="30" t="s">
        <v>79</v>
      </c>
      <c r="B25" s="28">
        <v>0</v>
      </c>
      <c r="C25" s="28">
        <f>0</f>
        <v>0</v>
      </c>
      <c r="D25" s="28">
        <f t="shared" si="1"/>
        <v>0</v>
      </c>
      <c r="E25" s="28">
        <f>-211</f>
        <v>-211</v>
      </c>
      <c r="F25" s="28">
        <f t="shared" si="2"/>
        <v>211</v>
      </c>
    </row>
    <row r="26" spans="1:10" ht="29" customHeight="1" x14ac:dyDescent="0.2">
      <c r="A26" s="115" t="s">
        <v>80</v>
      </c>
      <c r="B26" s="114">
        <v>0</v>
      </c>
      <c r="C26" s="114">
        <v>-40</v>
      </c>
      <c r="D26" s="28">
        <f t="shared" si="1"/>
        <v>-40</v>
      </c>
      <c r="E26" s="114">
        <v>0</v>
      </c>
      <c r="F26" s="28">
        <f t="shared" si="2"/>
        <v>-40</v>
      </c>
    </row>
    <row r="27" spans="1:10" ht="12.75" hidden="1" customHeight="1" x14ac:dyDescent="0.2">
      <c r="A27" s="115"/>
      <c r="B27" s="114"/>
      <c r="C27" s="114"/>
      <c r="D27" s="114"/>
      <c r="E27" s="114"/>
      <c r="F27" s="114"/>
    </row>
    <row r="28" spans="1:10" ht="12" customHeight="1" x14ac:dyDescent="0.2">
      <c r="A28" s="124" t="s">
        <v>81</v>
      </c>
      <c r="B28" s="117">
        <v>0</v>
      </c>
      <c r="C28" s="117">
        <v>-100</v>
      </c>
      <c r="D28" s="117">
        <f t="shared" si="1"/>
        <v>-100</v>
      </c>
      <c r="E28" s="117">
        <v>-150</v>
      </c>
      <c r="F28" s="117">
        <f t="shared" si="2"/>
        <v>50</v>
      </c>
    </row>
    <row r="29" spans="1:10" ht="16.25" customHeight="1" x14ac:dyDescent="0.2">
      <c r="A29" s="125"/>
      <c r="B29" s="118"/>
      <c r="C29" s="118"/>
      <c r="D29" s="118"/>
      <c r="E29" s="118"/>
      <c r="F29" s="118"/>
      <c r="H29" s="32"/>
    </row>
    <row r="30" spans="1:10" ht="18" customHeight="1" x14ac:dyDescent="0.2">
      <c r="A30" s="33" t="s">
        <v>21</v>
      </c>
      <c r="B30" s="34">
        <f>SUM(B19:B29)</f>
        <v>884.45799999999997</v>
      </c>
      <c r="C30" s="34">
        <f>SUM(C19:C29)</f>
        <v>361.92700000000002</v>
      </c>
      <c r="D30" s="34">
        <f>SUM(D19:D29)</f>
        <v>-522.53099999999995</v>
      </c>
      <c r="E30" s="34">
        <f>SUM(E19:E29)</f>
        <v>487.30199999999991</v>
      </c>
      <c r="F30" s="34">
        <f>SUM(F19:F29)</f>
        <v>-125.37499999999994</v>
      </c>
      <c r="G30" s="24"/>
      <c r="H30" s="35"/>
      <c r="I30" s="36"/>
    </row>
    <row r="31" spans="1:10" ht="15" customHeight="1" x14ac:dyDescent="0.2">
      <c r="A31" s="128" t="s">
        <v>82</v>
      </c>
      <c r="B31" s="117">
        <v>-6.726</v>
      </c>
      <c r="C31" s="117">
        <v>-11.689</v>
      </c>
      <c r="D31" s="117">
        <f>C31-B31</f>
        <v>-4.9630000000000001</v>
      </c>
      <c r="E31" s="117">
        <v>-16.765000000000001</v>
      </c>
      <c r="F31" s="117">
        <f>C31-E31</f>
        <v>5.0760000000000005</v>
      </c>
      <c r="H31" s="37"/>
      <c r="I31" s="38"/>
    </row>
    <row r="32" spans="1:10" ht="13.5" customHeight="1" x14ac:dyDescent="0.2">
      <c r="A32" s="129"/>
      <c r="B32" s="118"/>
      <c r="C32" s="118"/>
      <c r="D32" s="118"/>
      <c r="E32" s="118"/>
      <c r="F32" s="118"/>
    </row>
    <row r="33" spans="1:10" ht="23.25" hidden="1" customHeight="1" x14ac:dyDescent="0.2">
      <c r="A33" s="39" t="s">
        <v>22</v>
      </c>
      <c r="B33" s="40">
        <v>0</v>
      </c>
      <c r="C33" s="40">
        <v>0</v>
      </c>
      <c r="D33" s="40">
        <v>0</v>
      </c>
      <c r="E33" s="40">
        <v>0</v>
      </c>
      <c r="F33" s="40">
        <f>C33-E33</f>
        <v>0</v>
      </c>
    </row>
    <row r="34" spans="1:10" ht="15" customHeight="1" x14ac:dyDescent="0.2">
      <c r="A34" s="130" t="s">
        <v>83</v>
      </c>
      <c r="B34" s="117">
        <v>-8.2940000000000005</v>
      </c>
      <c r="C34" s="117">
        <v>-14.734999999999999</v>
      </c>
      <c r="D34" s="117">
        <f>C34-B34</f>
        <v>-6.4409999999999989</v>
      </c>
      <c r="E34" s="117">
        <v>-12.007</v>
      </c>
      <c r="F34" s="126">
        <f>C34-E34</f>
        <v>-2.7279999999999998</v>
      </c>
    </row>
    <row r="35" spans="1:10" ht="15" customHeight="1" x14ac:dyDescent="0.2">
      <c r="A35" s="131"/>
      <c r="B35" s="118"/>
      <c r="C35" s="118"/>
      <c r="D35" s="118"/>
      <c r="E35" s="118"/>
      <c r="F35" s="127"/>
    </row>
    <row r="36" spans="1:10" ht="24.75" customHeight="1" x14ac:dyDescent="0.25">
      <c r="A36" s="41" t="s">
        <v>84</v>
      </c>
      <c r="B36" s="42">
        <v>-12.44</v>
      </c>
      <c r="C36" s="28">
        <v>-12.518000000000001</v>
      </c>
      <c r="D36" s="28">
        <f>C36-B36</f>
        <v>-7.800000000000118E-2</v>
      </c>
      <c r="E36" s="28">
        <v>-13.054</v>
      </c>
      <c r="F36" s="28">
        <f>C36-E36</f>
        <v>0.53599999999999959</v>
      </c>
    </row>
    <row r="37" spans="1:10" ht="15" customHeight="1" x14ac:dyDescent="0.2">
      <c r="A37" s="43" t="s">
        <v>85</v>
      </c>
      <c r="B37" s="28">
        <v>0</v>
      </c>
      <c r="C37" s="28">
        <v>-14.954000000000001</v>
      </c>
      <c r="D37" s="28">
        <f>C37-B37</f>
        <v>-14.954000000000001</v>
      </c>
      <c r="E37" s="28">
        <v>-19.510999999999999</v>
      </c>
      <c r="F37" s="28">
        <f>C37-E37</f>
        <v>4.5569999999999986</v>
      </c>
    </row>
    <row r="38" spans="1:10" ht="16.5" customHeight="1" x14ac:dyDescent="0.2">
      <c r="A38" s="44" t="s">
        <v>86</v>
      </c>
      <c r="B38" s="28">
        <v>0</v>
      </c>
      <c r="C38" s="28">
        <v>-2.9529999999999998</v>
      </c>
      <c r="D38" s="28">
        <f>C38-B38</f>
        <v>-2.9529999999999998</v>
      </c>
      <c r="E38" s="28">
        <f>-2.953</f>
        <v>-2.9529999999999998</v>
      </c>
      <c r="F38" s="28">
        <f>C38-E38</f>
        <v>0</v>
      </c>
    </row>
    <row r="39" spans="1:10" ht="24.75" hidden="1" customHeight="1" x14ac:dyDescent="0.2">
      <c r="A39" s="44" t="s">
        <v>23</v>
      </c>
      <c r="B39" s="28">
        <v>0</v>
      </c>
      <c r="C39" s="28">
        <v>0</v>
      </c>
      <c r="D39" s="28">
        <f t="shared" ref="D39:D40" si="3">C39-B39</f>
        <v>0</v>
      </c>
      <c r="E39" s="28">
        <v>0</v>
      </c>
      <c r="F39" s="28">
        <f t="shared" ref="F39:F40" si="4">C39-E39</f>
        <v>0</v>
      </c>
    </row>
    <row r="40" spans="1:10" ht="24.75" customHeight="1" x14ac:dyDescent="0.2">
      <c r="A40" s="44" t="s">
        <v>87</v>
      </c>
      <c r="B40" s="28">
        <v>0</v>
      </c>
      <c r="C40" s="28">
        <v>-8.0000000000000002E-3</v>
      </c>
      <c r="D40" s="28">
        <f t="shared" si="3"/>
        <v>-8.0000000000000002E-3</v>
      </c>
      <c r="E40" s="28">
        <v>0</v>
      </c>
      <c r="F40" s="28">
        <f t="shared" si="4"/>
        <v>-8.0000000000000002E-3</v>
      </c>
    </row>
    <row r="41" spans="1:10" ht="24.75" customHeight="1" x14ac:dyDescent="0.2">
      <c r="A41" s="45" t="s">
        <v>24</v>
      </c>
      <c r="B41" s="34">
        <f>SUM(B30:B38)</f>
        <v>856.99799999999993</v>
      </c>
      <c r="C41" s="34">
        <f>SUM(C30:C40)</f>
        <v>305.07000000000005</v>
      </c>
      <c r="D41" s="34">
        <f>SUM(D30:D38)</f>
        <v>-551.91999999999985</v>
      </c>
      <c r="E41" s="34">
        <f>SUM(E30:E40)</f>
        <v>423.01199999999994</v>
      </c>
      <c r="F41" s="34">
        <f>SUM(F30:F40)</f>
        <v>-117.94199999999994</v>
      </c>
      <c r="H41" s="46"/>
    </row>
    <row r="42" spans="1:10" ht="14.25" customHeight="1" x14ac:dyDescent="0.2">
      <c r="A42" s="47" t="s">
        <v>25</v>
      </c>
      <c r="B42" s="28"/>
      <c r="C42" s="48"/>
      <c r="D42" s="28"/>
      <c r="E42" s="48"/>
      <c r="F42" s="48"/>
      <c r="H42" s="24"/>
    </row>
    <row r="43" spans="1:10" ht="27.75" customHeight="1" x14ac:dyDescent="0.2">
      <c r="A43" s="49" t="s">
        <v>26</v>
      </c>
      <c r="B43" s="28">
        <v>417.49299999999999</v>
      </c>
      <c r="C43" s="28">
        <f>(C41-C46)*0.5268</f>
        <v>147.57406440000003</v>
      </c>
      <c r="D43" s="28">
        <f>C43-B43</f>
        <v>-269.91893559999994</v>
      </c>
      <c r="E43" s="28">
        <f>(E41-E46)*0.5268</f>
        <v>190.84857719999999</v>
      </c>
      <c r="F43" s="28">
        <f>C43-E43</f>
        <v>-43.274512799999968</v>
      </c>
    </row>
    <row r="44" spans="1:10" ht="30" customHeight="1" x14ac:dyDescent="0.2">
      <c r="A44" s="49" t="s">
        <v>27</v>
      </c>
      <c r="B44" s="28">
        <v>211.75800000000001</v>
      </c>
      <c r="C44" s="28">
        <f>(C41-C46)*0.2672</f>
        <v>74.851537600000015</v>
      </c>
      <c r="D44" s="28">
        <f>C44-B44</f>
        <v>-136.90646240000001</v>
      </c>
      <c r="E44" s="28">
        <f>(E41-E46)*0.2672</f>
        <v>96.800948799999986</v>
      </c>
      <c r="F44" s="28">
        <f>C44-E44</f>
        <v>-21.949411199999972</v>
      </c>
    </row>
    <row r="45" spans="1:10" ht="29.25" customHeight="1" x14ac:dyDescent="0.2">
      <c r="A45" s="49" t="s">
        <v>28</v>
      </c>
      <c r="B45" s="28">
        <v>163.25700000000001</v>
      </c>
      <c r="C45" s="28">
        <f>(C41-C46)*0.206</f>
        <v>57.707398000000005</v>
      </c>
      <c r="D45" s="28">
        <f>C45-B45</f>
        <v>-105.54960199999999</v>
      </c>
      <c r="E45" s="28">
        <f>(E41-E46)*0.206</f>
        <v>74.629473999999988</v>
      </c>
      <c r="F45" s="28">
        <f>C45-E45</f>
        <v>-16.922075999999983</v>
      </c>
    </row>
    <row r="46" spans="1:10" ht="24.75" customHeight="1" x14ac:dyDescent="0.2">
      <c r="A46" s="50" t="s">
        <v>68</v>
      </c>
      <c r="B46" s="28">
        <f>0.13*B9</f>
        <v>64.490009999999998</v>
      </c>
      <c r="C46" s="28">
        <v>24.937000000000001</v>
      </c>
      <c r="D46" s="28">
        <f>C46-B46</f>
        <v>-39.55301</v>
      </c>
      <c r="E46" s="28">
        <v>60.732999999999997</v>
      </c>
      <c r="F46" s="28">
        <f>C46-E46</f>
        <v>-35.795999999999992</v>
      </c>
      <c r="H46" s="51"/>
      <c r="J46" s="24"/>
    </row>
    <row r="47" spans="1:10" ht="15.75" customHeight="1" x14ac:dyDescent="0.2">
      <c r="A47" s="133" t="s">
        <v>29</v>
      </c>
      <c r="B47" s="135">
        <f>SUM(B43:B46)</f>
        <v>856.99801000000002</v>
      </c>
      <c r="C47" s="135">
        <f>SUM(C43:C46)</f>
        <v>305.07000000000005</v>
      </c>
      <c r="D47" s="135">
        <f>SUM(D43:D46)</f>
        <v>-551.92800999999997</v>
      </c>
      <c r="E47" s="135">
        <f>SUM(E43:E46)</f>
        <v>423.012</v>
      </c>
      <c r="F47" s="135">
        <f>SUM(F43:F46)</f>
        <v>-117.94199999999992</v>
      </c>
      <c r="I47" s="52"/>
    </row>
    <row r="48" spans="1:10" ht="4.5" customHeight="1" x14ac:dyDescent="0.2">
      <c r="A48" s="134"/>
      <c r="B48" s="136"/>
      <c r="C48" s="136"/>
      <c r="D48" s="136"/>
      <c r="E48" s="136"/>
      <c r="F48" s="136"/>
    </row>
    <row r="49" spans="1:8" x14ac:dyDescent="0.2">
      <c r="A49" s="53"/>
      <c r="B49" s="54"/>
      <c r="C49" s="54"/>
      <c r="D49" s="54"/>
      <c r="E49" s="54"/>
      <c r="F49" s="54"/>
    </row>
    <row r="50" spans="1:8" x14ac:dyDescent="0.2">
      <c r="A50" s="53"/>
      <c r="B50" s="54"/>
      <c r="C50" s="54"/>
      <c r="D50" s="54"/>
      <c r="E50" s="54"/>
      <c r="F50" s="54"/>
    </row>
    <row r="51" spans="1:8" x14ac:dyDescent="0.2">
      <c r="A51" s="53"/>
      <c r="B51" s="54"/>
      <c r="C51" s="54"/>
      <c r="D51" s="54"/>
      <c r="E51" s="54"/>
      <c r="F51" s="54"/>
    </row>
    <row r="52" spans="1:8" ht="18" x14ac:dyDescent="0.2">
      <c r="A52" s="55" t="s">
        <v>30</v>
      </c>
      <c r="B52" s="137" t="s">
        <v>31</v>
      </c>
      <c r="C52" s="137"/>
      <c r="D52" s="137"/>
      <c r="E52" s="56"/>
      <c r="F52" s="56"/>
      <c r="G52" s="57"/>
      <c r="H52" s="57"/>
    </row>
    <row r="53" spans="1:8" ht="52.5" customHeight="1" x14ac:dyDescent="0.2">
      <c r="A53" s="138" t="s">
        <v>69</v>
      </c>
      <c r="B53" s="138"/>
      <c r="C53" s="138"/>
      <c r="D53" s="138"/>
      <c r="E53" s="138"/>
      <c r="F53" s="138"/>
      <c r="G53" s="58"/>
      <c r="H53" s="58"/>
    </row>
    <row r="54" spans="1:8" ht="29.25" customHeight="1" x14ac:dyDescent="0.2">
      <c r="A54" s="59"/>
      <c r="B54" s="8" t="s">
        <v>4</v>
      </c>
      <c r="C54" s="9" t="s">
        <v>66</v>
      </c>
      <c r="D54" s="9" t="s">
        <v>5</v>
      </c>
      <c r="E54" s="9" t="s">
        <v>62</v>
      </c>
      <c r="F54" s="10" t="s">
        <v>67</v>
      </c>
    </row>
    <row r="55" spans="1:8" ht="14.25" customHeight="1" x14ac:dyDescent="0.2">
      <c r="A55" s="60"/>
      <c r="B55" s="61" t="s">
        <v>32</v>
      </c>
      <c r="C55" s="62" t="s">
        <v>32</v>
      </c>
      <c r="D55" s="61" t="s">
        <v>32</v>
      </c>
      <c r="E55" s="62" t="s">
        <v>32</v>
      </c>
      <c r="F55" s="62" t="s">
        <v>32</v>
      </c>
    </row>
    <row r="56" spans="1:8" x14ac:dyDescent="0.2">
      <c r="A56" s="63" t="s">
        <v>33</v>
      </c>
      <c r="B56" s="64"/>
      <c r="C56" s="64" t="s">
        <v>3</v>
      </c>
      <c r="D56" s="65"/>
      <c r="E56" s="64"/>
      <c r="F56" s="64"/>
      <c r="H56" t="s">
        <v>3</v>
      </c>
    </row>
    <row r="57" spans="1:8" ht="19" x14ac:dyDescent="0.25">
      <c r="A57" s="66" t="s">
        <v>34</v>
      </c>
      <c r="B57" s="67">
        <v>246.148</v>
      </c>
      <c r="C57" s="67">
        <v>347.34300000000002</v>
      </c>
      <c r="D57" s="67">
        <f>C57-B57</f>
        <v>101.19500000000002</v>
      </c>
      <c r="E57" s="67">
        <v>303.55</v>
      </c>
      <c r="F57" s="67">
        <f>C57-E57</f>
        <v>43.793000000000006</v>
      </c>
    </row>
    <row r="58" spans="1:8" ht="2.25" customHeight="1" x14ac:dyDescent="0.25">
      <c r="A58" s="68" t="s">
        <v>35</v>
      </c>
      <c r="B58" s="67">
        <v>0</v>
      </c>
      <c r="C58" s="67">
        <v>0</v>
      </c>
      <c r="D58" s="67">
        <f t="shared" ref="D58" si="5">C58-B58</f>
        <v>0</v>
      </c>
      <c r="E58" s="67">
        <v>0</v>
      </c>
      <c r="F58" s="67">
        <f t="shared" ref="F58" si="6">C58-E58</f>
        <v>0</v>
      </c>
    </row>
    <row r="59" spans="1:8" ht="33" customHeight="1" x14ac:dyDescent="0.25">
      <c r="A59" s="69" t="s">
        <v>70</v>
      </c>
      <c r="B59" s="67">
        <v>7.0890000000000004</v>
      </c>
      <c r="C59" s="67">
        <v>10.003</v>
      </c>
      <c r="D59" s="67">
        <f>B59-C59</f>
        <v>-2.9139999999999997</v>
      </c>
      <c r="E59" s="67">
        <v>8.7420000000000009</v>
      </c>
      <c r="F59" s="67">
        <f>C59-E59</f>
        <v>1.2609999999999992</v>
      </c>
    </row>
    <row r="60" spans="1:8" ht="27" customHeight="1" x14ac:dyDescent="0.2">
      <c r="A60" s="68" t="s">
        <v>71</v>
      </c>
      <c r="B60" s="70">
        <f>0.04*B57</f>
        <v>9.8459199999999996</v>
      </c>
      <c r="C60" s="71">
        <v>13.894</v>
      </c>
      <c r="D60" s="72">
        <f>C60-B60</f>
        <v>4.0480800000000006</v>
      </c>
      <c r="E60" s="71">
        <v>12.141999999999999</v>
      </c>
      <c r="F60" s="71">
        <f>C60-E60</f>
        <v>1.7520000000000007</v>
      </c>
      <c r="H60" s="24"/>
    </row>
    <row r="61" spans="1:8" ht="23.25" hidden="1" customHeight="1" x14ac:dyDescent="0.2">
      <c r="A61" s="73" t="s">
        <v>36</v>
      </c>
      <c r="B61" s="70">
        <v>0</v>
      </c>
      <c r="C61" s="71">
        <v>0</v>
      </c>
      <c r="D61" s="72">
        <f>C61-B61</f>
        <v>0</v>
      </c>
      <c r="E61" s="71">
        <v>0</v>
      </c>
      <c r="F61" s="71">
        <f>C61-E61</f>
        <v>0</v>
      </c>
      <c r="H61" s="24"/>
    </row>
    <row r="62" spans="1:8" ht="18" x14ac:dyDescent="0.2">
      <c r="A62" s="74" t="s">
        <v>3</v>
      </c>
      <c r="B62" s="75">
        <f>B57-B59-B60</f>
        <v>229.21307999999999</v>
      </c>
      <c r="C62" s="75">
        <f>C57-C58-C59-C60-C61</f>
        <v>323.44600000000003</v>
      </c>
      <c r="D62" s="75">
        <f>C62-B62</f>
        <v>94.232920000000036</v>
      </c>
      <c r="E62" s="75">
        <f>E57-E58-E59-E60-E61</f>
        <v>282.666</v>
      </c>
      <c r="F62" s="75">
        <f>F57-F59-F60</f>
        <v>40.780000000000008</v>
      </c>
    </row>
    <row r="63" spans="1:8" ht="13.5" customHeight="1" x14ac:dyDescent="0.2">
      <c r="A63" s="74" t="s">
        <v>37</v>
      </c>
      <c r="B63" s="76"/>
      <c r="C63" s="72" t="s">
        <v>3</v>
      </c>
      <c r="D63" s="77"/>
      <c r="E63" s="72" t="s">
        <v>3</v>
      </c>
      <c r="F63" s="72"/>
    </row>
    <row r="64" spans="1:8" ht="18" customHeight="1" x14ac:dyDescent="0.2">
      <c r="A64" s="78" t="s">
        <v>38</v>
      </c>
      <c r="B64" s="72">
        <f>B62*0.15</f>
        <v>34.381961999999994</v>
      </c>
      <c r="C64" s="72">
        <f>C62*0.15</f>
        <v>48.5169</v>
      </c>
      <c r="D64" s="72">
        <f>C64-B64</f>
        <v>14.134938000000005</v>
      </c>
      <c r="E64" s="72">
        <f>E62*0.15</f>
        <v>42.399899999999995</v>
      </c>
      <c r="F64" s="79">
        <f>C64-E64</f>
        <v>6.1170000000000044</v>
      </c>
    </row>
    <row r="65" spans="1:10" ht="25.5" customHeight="1" x14ac:dyDescent="0.2">
      <c r="A65" s="80" t="s">
        <v>39</v>
      </c>
      <c r="B65" s="81">
        <f>B62*0.5</f>
        <v>114.60654</v>
      </c>
      <c r="C65" s="81">
        <f>C62*0.5</f>
        <v>161.72300000000001</v>
      </c>
      <c r="D65" s="82">
        <f>C65-B65</f>
        <v>47.116460000000018</v>
      </c>
      <c r="E65" s="81">
        <f>E62*0.5</f>
        <v>141.333</v>
      </c>
      <c r="F65" s="83">
        <f>C65-E65</f>
        <v>20.390000000000015</v>
      </c>
      <c r="I65" s="24"/>
    </row>
    <row r="66" spans="1:10" ht="26.25" customHeight="1" x14ac:dyDescent="0.2">
      <c r="A66" s="84" t="s">
        <v>40</v>
      </c>
      <c r="B66" s="70">
        <f>B62*0.35</f>
        <v>80.224577999999994</v>
      </c>
      <c r="C66" s="70">
        <f>C62*0.35</f>
        <v>113.20610000000001</v>
      </c>
      <c r="D66" s="72">
        <f>C66-B66</f>
        <v>32.981522000000012</v>
      </c>
      <c r="E66" s="70">
        <f>E62*0.35</f>
        <v>98.933099999999996</v>
      </c>
      <c r="F66" s="85">
        <f>C66-E66</f>
        <v>14.27300000000001</v>
      </c>
    </row>
    <row r="67" spans="1:10" ht="18" x14ac:dyDescent="0.2">
      <c r="A67" s="74" t="s">
        <v>29</v>
      </c>
      <c r="B67" s="75">
        <f>SUM(B64:B66)</f>
        <v>229.21307999999999</v>
      </c>
      <c r="C67" s="75">
        <f>SUM(C64:C66)</f>
        <v>323.44600000000003</v>
      </c>
      <c r="D67" s="17">
        <f>SUM(D64:D66)</f>
        <v>94.232920000000036</v>
      </c>
      <c r="E67" s="75">
        <f>SUM(E64:E66)</f>
        <v>282.666</v>
      </c>
      <c r="F67" s="75">
        <f>SUM(F64:F66)</f>
        <v>40.78000000000003</v>
      </c>
    </row>
    <row r="68" spans="1:10" ht="13.5" customHeight="1" x14ac:dyDescent="0.2">
      <c r="A68" s="86"/>
      <c r="B68" s="87"/>
      <c r="C68" s="87"/>
      <c r="D68" s="88"/>
      <c r="E68" s="87"/>
      <c r="F68" s="89"/>
    </row>
    <row r="69" spans="1:10" ht="15" customHeight="1" x14ac:dyDescent="0.2">
      <c r="A69" s="139" t="s">
        <v>41</v>
      </c>
      <c r="B69" s="140"/>
      <c r="C69" s="140"/>
      <c r="D69" s="140"/>
      <c r="E69" s="140"/>
      <c r="F69" s="140"/>
      <c r="G69" s="90"/>
      <c r="H69" s="90"/>
    </row>
    <row r="70" spans="1:10" ht="30.75" customHeight="1" x14ac:dyDescent="0.2">
      <c r="A70" s="59"/>
      <c r="B70" s="91" t="s">
        <v>42</v>
      </c>
      <c r="C70" s="92" t="s">
        <v>43</v>
      </c>
      <c r="D70" s="10" t="s">
        <v>44</v>
      </c>
      <c r="E70" s="10" t="s">
        <v>45</v>
      </c>
      <c r="F70" s="10" t="s">
        <v>73</v>
      </c>
      <c r="G70" s="10" t="s">
        <v>29</v>
      </c>
      <c r="H70" s="93"/>
      <c r="I70" s="93"/>
    </row>
    <row r="71" spans="1:10" ht="14.25" customHeight="1" x14ac:dyDescent="0.2">
      <c r="A71" s="59"/>
      <c r="B71" s="61" t="s">
        <v>32</v>
      </c>
      <c r="C71" s="61" t="s">
        <v>32</v>
      </c>
      <c r="D71" s="61" t="s">
        <v>32</v>
      </c>
      <c r="E71" s="61" t="s">
        <v>32</v>
      </c>
      <c r="F71" s="61" t="s">
        <v>32</v>
      </c>
      <c r="G71" s="61" t="s">
        <v>32</v>
      </c>
      <c r="H71" s="53"/>
      <c r="I71" s="94"/>
    </row>
    <row r="72" spans="1:10" ht="20.25" customHeight="1" x14ac:dyDescent="0.2">
      <c r="A72" s="78" t="s">
        <v>46</v>
      </c>
      <c r="B72" s="28">
        <f>C43</f>
        <v>147.57406440000003</v>
      </c>
      <c r="C72" s="28">
        <f>C64</f>
        <v>48.5169</v>
      </c>
      <c r="D72" s="72">
        <v>2.3330000000000002</v>
      </c>
      <c r="E72" s="72">
        <v>93.322999999999993</v>
      </c>
      <c r="F72" s="72">
        <v>31.608000000000001</v>
      </c>
      <c r="G72" s="72">
        <f>B72+C72+D72+E72+F72</f>
        <v>323.35496440000003</v>
      </c>
      <c r="H72" s="95"/>
      <c r="I72" s="95"/>
      <c r="J72" s="24"/>
    </row>
    <row r="73" spans="1:10" ht="18" x14ac:dyDescent="0.2">
      <c r="A73" s="59" t="s">
        <v>47</v>
      </c>
      <c r="B73" s="28">
        <f>C44</f>
        <v>74.851537600000015</v>
      </c>
      <c r="C73" s="28">
        <f>C65</f>
        <v>161.72300000000001</v>
      </c>
      <c r="D73" s="72">
        <v>7.7759999999999998</v>
      </c>
      <c r="E73" s="72">
        <v>47.334000000000003</v>
      </c>
      <c r="F73" s="72">
        <v>16.032</v>
      </c>
      <c r="G73" s="72">
        <f t="shared" ref="G73:G81" si="7">B73+C73+D73+E73+F73</f>
        <v>307.71653760000004</v>
      </c>
      <c r="H73" s="95"/>
      <c r="I73" s="95"/>
      <c r="J73" s="24"/>
    </row>
    <row r="74" spans="1:10" ht="30" customHeight="1" x14ac:dyDescent="0.2">
      <c r="A74" s="84" t="s">
        <v>48</v>
      </c>
      <c r="B74" s="28">
        <f>C45</f>
        <v>57.707398000000005</v>
      </c>
      <c r="C74" s="72">
        <f>C66</f>
        <v>113.20610000000001</v>
      </c>
      <c r="D74" s="72">
        <v>5.4429999999999996</v>
      </c>
      <c r="E74" s="72">
        <v>36.493000000000002</v>
      </c>
      <c r="F74" s="72">
        <v>12.36</v>
      </c>
      <c r="G74" s="72">
        <f t="shared" si="7"/>
        <v>225.209498</v>
      </c>
      <c r="H74" s="95"/>
      <c r="I74" s="95"/>
    </row>
    <row r="75" spans="1:10" ht="31.5" customHeight="1" x14ac:dyDescent="0.2">
      <c r="A75" s="84" t="s">
        <v>49</v>
      </c>
      <c r="B75" s="28">
        <f>C46</f>
        <v>24.937000000000001</v>
      </c>
      <c r="C75" s="72">
        <v>0</v>
      </c>
      <c r="D75" s="72">
        <v>0</v>
      </c>
      <c r="E75" s="72">
        <v>25.736999999999998</v>
      </c>
      <c r="F75" s="72">
        <v>0</v>
      </c>
      <c r="G75" s="72">
        <f t="shared" si="7"/>
        <v>50.673999999999999</v>
      </c>
      <c r="H75" s="95"/>
      <c r="I75" s="95"/>
    </row>
    <row r="76" spans="1:10" ht="26.25" hidden="1" customHeight="1" x14ac:dyDescent="0.2">
      <c r="A76" s="96" t="s">
        <v>50</v>
      </c>
      <c r="B76" s="72">
        <v>0</v>
      </c>
      <c r="C76" s="72">
        <v>0</v>
      </c>
      <c r="D76" s="72">
        <v>0</v>
      </c>
      <c r="E76" s="72">
        <v>0</v>
      </c>
      <c r="F76" s="72">
        <f t="shared" ref="F76:F83" si="8">B76+C76+D76+E76</f>
        <v>0</v>
      </c>
      <c r="G76" s="72">
        <f t="shared" si="7"/>
        <v>0</v>
      </c>
      <c r="H76" s="95"/>
      <c r="I76" s="95"/>
    </row>
    <row r="77" spans="1:10" ht="1.5" customHeight="1" x14ac:dyDescent="0.2">
      <c r="A77" s="84" t="s">
        <v>51</v>
      </c>
      <c r="B77" s="28">
        <v>0</v>
      </c>
      <c r="C77" s="71">
        <v>0</v>
      </c>
      <c r="D77" s="72"/>
      <c r="E77" s="72">
        <f t="shared" ref="E77" si="9">B77+C77+D77</f>
        <v>0</v>
      </c>
      <c r="F77" s="72">
        <f t="shared" si="8"/>
        <v>0</v>
      </c>
      <c r="G77" s="72">
        <f t="shared" si="7"/>
        <v>0</v>
      </c>
      <c r="H77" s="95"/>
      <c r="I77" s="95"/>
    </row>
    <row r="78" spans="1:10" ht="20.25" customHeight="1" x14ac:dyDescent="0.2">
      <c r="A78" s="78" t="s">
        <v>52</v>
      </c>
      <c r="B78" s="15">
        <f>SUM(B72:B77)</f>
        <v>305.07000000000005</v>
      </c>
      <c r="C78" s="15">
        <f>SUM(C72:C77)</f>
        <v>323.44600000000003</v>
      </c>
      <c r="D78" s="15">
        <f>SUM(D72:D76)</f>
        <v>15.552</v>
      </c>
      <c r="E78" s="15">
        <f>SUM(E72:E77)</f>
        <v>202.88699999999997</v>
      </c>
      <c r="F78" s="15">
        <f>SUM(F72:F75)</f>
        <v>60</v>
      </c>
      <c r="G78" s="15">
        <f t="shared" si="7"/>
        <v>906.95500000000004</v>
      </c>
      <c r="H78" s="95"/>
      <c r="I78" s="97"/>
    </row>
    <row r="79" spans="1:10" ht="17.25" customHeight="1" x14ac:dyDescent="0.2">
      <c r="A79" s="78" t="s">
        <v>53</v>
      </c>
      <c r="B79" s="72">
        <v>38.942</v>
      </c>
      <c r="C79" s="72">
        <f>C60</f>
        <v>13.894</v>
      </c>
      <c r="D79" s="72">
        <v>0.64700000000000002</v>
      </c>
      <c r="E79" s="72">
        <v>0</v>
      </c>
      <c r="F79" s="72">
        <v>0</v>
      </c>
      <c r="G79" s="72">
        <f t="shared" si="7"/>
        <v>53.482999999999997</v>
      </c>
      <c r="H79" s="95"/>
      <c r="I79" s="97"/>
    </row>
    <row r="80" spans="1:10" ht="28.5" customHeight="1" x14ac:dyDescent="0.2">
      <c r="A80" s="98" t="s">
        <v>77</v>
      </c>
      <c r="B80" s="72">
        <v>316.07799999999997</v>
      </c>
      <c r="C80" s="72">
        <v>10.003</v>
      </c>
      <c r="D80" s="72">
        <v>0</v>
      </c>
      <c r="E80" s="72">
        <v>60</v>
      </c>
      <c r="F80" s="72">
        <v>0</v>
      </c>
      <c r="G80" s="72">
        <f t="shared" si="7"/>
        <v>386.08099999999996</v>
      </c>
      <c r="H80" s="95"/>
      <c r="I80" s="97"/>
    </row>
    <row r="81" spans="1:12" ht="27" customHeight="1" x14ac:dyDescent="0.2">
      <c r="A81" s="99" t="s">
        <v>51</v>
      </c>
      <c r="B81" s="72">
        <v>0</v>
      </c>
      <c r="C81" s="72">
        <v>0</v>
      </c>
      <c r="D81" s="72">
        <v>0</v>
      </c>
      <c r="E81" s="72">
        <v>0</v>
      </c>
      <c r="F81" s="72">
        <v>0</v>
      </c>
      <c r="G81" s="72">
        <f t="shared" si="7"/>
        <v>0</v>
      </c>
      <c r="H81" s="95"/>
      <c r="I81" s="97"/>
    </row>
    <row r="82" spans="1:12" ht="18" x14ac:dyDescent="0.2">
      <c r="A82" s="74" t="s">
        <v>54</v>
      </c>
      <c r="B82" s="15">
        <f>SUM(B78:B81)</f>
        <v>660.09</v>
      </c>
      <c r="C82" s="15">
        <f>SUM(C78:C81)</f>
        <v>347.34300000000002</v>
      </c>
      <c r="D82" s="15">
        <f>SUM(D78:D81)</f>
        <v>16.198999999999998</v>
      </c>
      <c r="E82" s="15">
        <f>SUM(E78:E81)</f>
        <v>262.88699999999994</v>
      </c>
      <c r="F82" s="15">
        <f>SUM(F78:F81)</f>
        <v>60</v>
      </c>
      <c r="G82" s="15">
        <f>B82+C82+D82+E82+F82</f>
        <v>1346.5189999999998</v>
      </c>
      <c r="H82" s="95"/>
      <c r="I82" s="97"/>
    </row>
    <row r="83" spans="1:12" ht="3.75" customHeight="1" x14ac:dyDescent="0.2">
      <c r="A83" s="100" t="s">
        <v>3</v>
      </c>
      <c r="B83" s="101"/>
      <c r="C83" s="101"/>
      <c r="D83" s="101"/>
      <c r="E83" s="101"/>
      <c r="F83" s="72">
        <f t="shared" si="8"/>
        <v>0</v>
      </c>
      <c r="L83" s="24">
        <f>L78-B78</f>
        <v>-305.07000000000005</v>
      </c>
    </row>
    <row r="84" spans="1:12" ht="16" x14ac:dyDescent="0.2">
      <c r="A84" s="102" t="s">
        <v>72</v>
      </c>
      <c r="B84" s="103"/>
      <c r="C84" s="103"/>
      <c r="D84" s="103"/>
      <c r="E84" s="103"/>
      <c r="F84" s="104" t="s">
        <v>3</v>
      </c>
      <c r="G84" s="105"/>
      <c r="H84" s="106"/>
    </row>
    <row r="85" spans="1:12" ht="65.25" customHeight="1" x14ac:dyDescent="0.2">
      <c r="A85" s="141" t="s">
        <v>76</v>
      </c>
      <c r="B85" s="141"/>
      <c r="C85" s="141"/>
      <c r="D85" s="141"/>
      <c r="E85" s="141"/>
      <c r="F85" s="141"/>
      <c r="G85" s="107"/>
      <c r="H85" s="107"/>
    </row>
    <row r="86" spans="1:12" ht="43.5" customHeight="1" x14ac:dyDescent="0.2">
      <c r="A86" s="141" t="s">
        <v>74</v>
      </c>
      <c r="B86" s="141"/>
      <c r="C86" s="141"/>
      <c r="D86" s="141"/>
      <c r="E86" s="141"/>
      <c r="F86" s="141"/>
      <c r="G86" s="107"/>
      <c r="H86" s="107"/>
    </row>
    <row r="87" spans="1:12" ht="0.75" customHeight="1" x14ac:dyDescent="0.2">
      <c r="A87" s="132" t="s">
        <v>55</v>
      </c>
      <c r="B87" s="132"/>
      <c r="C87" s="132"/>
      <c r="D87" s="132"/>
      <c r="E87" s="132"/>
      <c r="F87" s="132"/>
      <c r="G87" s="106"/>
      <c r="H87" s="106"/>
    </row>
    <row r="88" spans="1:12" ht="17" x14ac:dyDescent="0.2">
      <c r="A88" s="142" t="s">
        <v>56</v>
      </c>
      <c r="B88" s="142"/>
      <c r="C88" s="142"/>
      <c r="D88" s="109"/>
      <c r="E88" s="109" t="s">
        <v>3</v>
      </c>
      <c r="F88" s="109"/>
      <c r="G88" s="106"/>
      <c r="H88" s="106"/>
    </row>
    <row r="89" spans="1:12" ht="30" customHeight="1" x14ac:dyDescent="0.2">
      <c r="A89" s="141" t="s">
        <v>88</v>
      </c>
      <c r="B89" s="141"/>
      <c r="C89" s="141"/>
      <c r="D89" s="141"/>
      <c r="E89" s="141"/>
      <c r="F89" s="141"/>
      <c r="G89" s="107"/>
      <c r="H89" s="107"/>
    </row>
    <row r="90" spans="1:12" ht="16" x14ac:dyDescent="0.2">
      <c r="A90" s="110" t="s">
        <v>57</v>
      </c>
      <c r="B90" s="108"/>
      <c r="C90" s="108"/>
      <c r="D90" s="108"/>
      <c r="E90" s="108"/>
      <c r="F90" s="108"/>
      <c r="G90" s="106"/>
      <c r="H90" s="106"/>
    </row>
    <row r="91" spans="1:12" ht="22.5" customHeight="1" x14ac:dyDescent="0.2">
      <c r="A91" s="143" t="s">
        <v>58</v>
      </c>
      <c r="B91" s="143"/>
      <c r="C91" s="143"/>
      <c r="D91" s="143"/>
      <c r="E91" s="143"/>
      <c r="F91" s="143"/>
      <c r="G91" s="108"/>
      <c r="H91" s="108"/>
    </row>
    <row r="92" spans="1:12" ht="17" x14ac:dyDescent="0.2">
      <c r="A92" s="111" t="s">
        <v>59</v>
      </c>
      <c r="B92" s="112"/>
      <c r="C92" s="112"/>
      <c r="D92" s="112"/>
      <c r="E92" s="112"/>
      <c r="F92" s="112"/>
      <c r="G92" s="106"/>
      <c r="H92" s="106"/>
    </row>
    <row r="93" spans="1:12" ht="16" x14ac:dyDescent="0.2">
      <c r="A93" s="144" t="s">
        <v>60</v>
      </c>
      <c r="B93" s="144"/>
      <c r="C93" s="112" t="s">
        <v>3</v>
      </c>
      <c r="D93" s="112"/>
      <c r="E93" s="112"/>
      <c r="F93" s="112"/>
      <c r="G93" s="106"/>
      <c r="H93" s="106"/>
    </row>
    <row r="94" spans="1:12" ht="16" x14ac:dyDescent="0.2">
      <c r="A94" s="145" t="s">
        <v>61</v>
      </c>
      <c r="B94" s="145"/>
      <c r="C94" s="145"/>
      <c r="D94" s="112"/>
      <c r="E94" s="112"/>
      <c r="F94" s="112"/>
      <c r="G94" s="106"/>
      <c r="H94" s="106"/>
      <c r="J94" t="s">
        <v>3</v>
      </c>
    </row>
    <row r="95" spans="1:12" ht="16" x14ac:dyDescent="0.2">
      <c r="A95" s="1" t="s">
        <v>75</v>
      </c>
      <c r="B95" s="112"/>
      <c r="C95" s="112"/>
      <c r="D95" s="112"/>
      <c r="E95" s="112"/>
      <c r="F95" s="112"/>
      <c r="G95" s="106"/>
      <c r="H95" s="106"/>
    </row>
    <row r="96" spans="1:12" x14ac:dyDescent="0.2">
      <c r="A96" s="113"/>
      <c r="B96" s="113"/>
      <c r="C96" s="113"/>
      <c r="D96" s="113"/>
      <c r="E96" s="113"/>
      <c r="F96" s="113"/>
    </row>
    <row r="104" spans="1:1" x14ac:dyDescent="0.2">
      <c r="A104" t="s">
        <v>3</v>
      </c>
    </row>
  </sheetData>
  <autoFilter ref="A70:F92" xr:uid="{40A4DF1D-1721-4D4F-AE70-97E9B3A22DCE}"/>
  <mergeCells count="41">
    <mergeCell ref="A88:C88"/>
    <mergeCell ref="A89:F89"/>
    <mergeCell ref="A91:F91"/>
    <mergeCell ref="A93:B93"/>
    <mergeCell ref="A94:C94"/>
    <mergeCell ref="A87:F87"/>
    <mergeCell ref="A47:A48"/>
    <mergeCell ref="B47:B48"/>
    <mergeCell ref="C47:C48"/>
    <mergeCell ref="D47:D48"/>
    <mergeCell ref="E47:E48"/>
    <mergeCell ref="F47:F48"/>
    <mergeCell ref="B52:D52"/>
    <mergeCell ref="A53:F53"/>
    <mergeCell ref="A69:F69"/>
    <mergeCell ref="A85:F85"/>
    <mergeCell ref="A86:F86"/>
    <mergeCell ref="F34:F35"/>
    <mergeCell ref="A31:A32"/>
    <mergeCell ref="B31:B32"/>
    <mergeCell ref="C31:C32"/>
    <mergeCell ref="D31:D32"/>
    <mergeCell ref="E31:E32"/>
    <mergeCell ref="F31:F32"/>
    <mergeCell ref="A34:A35"/>
    <mergeCell ref="B34:B35"/>
    <mergeCell ref="C34:C35"/>
    <mergeCell ref="D34:D35"/>
    <mergeCell ref="E34:E35"/>
    <mergeCell ref="F28:F29"/>
    <mergeCell ref="A1:G1"/>
    <mergeCell ref="A2:G2"/>
    <mergeCell ref="A3:G3"/>
    <mergeCell ref="A5:F5"/>
    <mergeCell ref="A6:F6"/>
    <mergeCell ref="A16:F16"/>
    <mergeCell ref="A28:A29"/>
    <mergeCell ref="B28:B29"/>
    <mergeCell ref="C28:C29"/>
    <mergeCell ref="D28:D29"/>
    <mergeCell ref="E28:E29"/>
  </mergeCells>
  <printOptions horizontalCentered="1" verticalCentered="1"/>
  <pageMargins left="0.261811024" right="0.261811024" top="0.55118110236220497" bottom="0.19488189" header="0.31496062992126" footer="0.31496062992126"/>
  <pageSetup paperSize="9" scale="72" fitToHeight="0" orientation="portrait" r:id="rId1"/>
  <rowBreaks count="1" manualBreakCount="1">
    <brk id="49" max="6"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Nov '23</vt:lpstr>
      <vt:lpstr>'Nov ''23'!Print_Area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Nasiru Mahmud</dc:creator>
  <cp:lastModifiedBy>Microsoft Office User</cp:lastModifiedBy>
  <cp:lastPrinted>2023-11-22T10:59:35Z</cp:lastPrinted>
  <dcterms:created xsi:type="dcterms:W3CDTF">2023-10-20T08:07:48Z</dcterms:created>
  <dcterms:modified xsi:type="dcterms:W3CDTF">2023-11-29T20:02:05Z</dcterms:modified>
</cp:coreProperties>
</file>