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akintundeoyebode/Documents/Ekiti State Ministry of Finance/FAAC/March 2023/"/>
    </mc:Choice>
  </mc:AlternateContent>
  <xr:revisionPtr revIDLastSave="0" documentId="8_{A2D4916B-765E-CA4A-AD86-67278B3EE172}" xr6:coauthVersionLast="47" xr6:coauthVersionMax="47" xr10:uidLastSave="{00000000-0000-0000-0000-000000000000}"/>
  <bookViews>
    <workbookView xWindow="0" yWindow="500" windowWidth="20740" windowHeight="11040" xr2:uid="{ACF7C1D1-06CC-4458-BF54-D44461585566}"/>
  </bookViews>
  <sheets>
    <sheet name="Mar '23" sheetId="1" r:id="rId1"/>
  </sheets>
  <definedNames>
    <definedName name="_xlnm.Print_Area" localSheetId="0">'Mar ''23'!$A$1:$F$89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1" l="1"/>
  <c r="B72" i="1"/>
  <c r="C71" i="1"/>
  <c r="B71" i="1"/>
  <c r="D70" i="1"/>
  <c r="C34" i="1"/>
  <c r="E34" i="1"/>
  <c r="E11" i="1"/>
  <c r="F29" i="1" l="1"/>
  <c r="E70" i="1"/>
  <c r="E74" i="1" s="1"/>
  <c r="E68" i="1"/>
  <c r="F68" i="1" s="1"/>
  <c r="E69" i="1"/>
  <c r="F69" i="1" s="1"/>
  <c r="E73" i="1" l="1"/>
  <c r="F73" i="1" s="1"/>
  <c r="D74" i="1"/>
  <c r="E54" i="1"/>
  <c r="E58" i="1" s="1"/>
  <c r="E19" i="1"/>
  <c r="E26" i="1" s="1"/>
  <c r="C72" i="1"/>
  <c r="F72" i="1" s="1"/>
  <c r="F71" i="1"/>
  <c r="B67" i="1"/>
  <c r="F67" i="1" s="1"/>
  <c r="C54" i="1"/>
  <c r="B54" i="1"/>
  <c r="B57" i="1" s="1"/>
  <c r="F53" i="1"/>
  <c r="B53" i="1"/>
  <c r="D53" i="1" s="1"/>
  <c r="F52" i="1"/>
  <c r="D52" i="1"/>
  <c r="F51" i="1"/>
  <c r="D51" i="1"/>
  <c r="F40" i="1"/>
  <c r="D40" i="1"/>
  <c r="D34" i="1"/>
  <c r="F33" i="1"/>
  <c r="D33" i="1"/>
  <c r="F32" i="1"/>
  <c r="D32" i="1"/>
  <c r="F30" i="1"/>
  <c r="D30" i="1"/>
  <c r="F27" i="1"/>
  <c r="D27" i="1"/>
  <c r="F24" i="1"/>
  <c r="D24" i="1"/>
  <c r="F23" i="1"/>
  <c r="D23" i="1"/>
  <c r="F22" i="1"/>
  <c r="D22" i="1"/>
  <c r="F21" i="1"/>
  <c r="D21" i="1"/>
  <c r="F20" i="1"/>
  <c r="D20" i="1"/>
  <c r="F13" i="1"/>
  <c r="F12" i="1"/>
  <c r="D12" i="1"/>
  <c r="C11" i="1"/>
  <c r="B11" i="1"/>
  <c r="B14" i="1" s="1"/>
  <c r="B19" i="1" s="1"/>
  <c r="B26" i="1" s="1"/>
  <c r="B35" i="1" s="1"/>
  <c r="F10" i="1"/>
  <c r="D10" i="1"/>
  <c r="F9" i="1"/>
  <c r="D9" i="1"/>
  <c r="B58" i="1" l="1"/>
  <c r="D11" i="1"/>
  <c r="D54" i="1"/>
  <c r="E35" i="1"/>
  <c r="F54" i="1"/>
  <c r="E14" i="1"/>
  <c r="F11" i="1"/>
  <c r="F34" i="1"/>
  <c r="C57" i="1"/>
  <c r="B56" i="1"/>
  <c r="B59" i="1" s="1"/>
  <c r="E57" i="1"/>
  <c r="C19" i="1"/>
  <c r="C56" i="1"/>
  <c r="E56" i="1"/>
  <c r="C58" i="1"/>
  <c r="C14" i="1"/>
  <c r="B41" i="1"/>
  <c r="E38" i="1" l="1"/>
  <c r="E39" i="1"/>
  <c r="E37" i="1"/>
  <c r="C65" i="1"/>
  <c r="F57" i="1"/>
  <c r="D57" i="1"/>
  <c r="F19" i="1"/>
  <c r="F26" i="1" s="1"/>
  <c r="F35" i="1" s="1"/>
  <c r="D19" i="1"/>
  <c r="D26" i="1" s="1"/>
  <c r="D35" i="1" s="1"/>
  <c r="C26" i="1"/>
  <c r="C35" i="1" s="1"/>
  <c r="D14" i="1"/>
  <c r="F14" i="1"/>
  <c r="C66" i="1"/>
  <c r="D58" i="1"/>
  <c r="F58" i="1"/>
  <c r="E59" i="1"/>
  <c r="C64" i="1"/>
  <c r="F56" i="1"/>
  <c r="D56" i="1"/>
  <c r="C59" i="1"/>
  <c r="E41" i="1" l="1"/>
  <c r="D59" i="1"/>
  <c r="F59" i="1"/>
  <c r="C38" i="1"/>
  <c r="C39" i="1"/>
  <c r="C37" i="1"/>
  <c r="C70" i="1"/>
  <c r="C74" i="1" s="1"/>
  <c r="D38" i="1" l="1"/>
  <c r="B65" i="1"/>
  <c r="F65" i="1" s="1"/>
  <c r="F38" i="1"/>
  <c r="B64" i="1"/>
  <c r="F64" i="1" s="1"/>
  <c r="F37" i="1"/>
  <c r="C41" i="1"/>
  <c r="D37" i="1"/>
  <c r="B66" i="1"/>
  <c r="F66" i="1" s="1"/>
  <c r="F39" i="1"/>
  <c r="D39" i="1"/>
  <c r="F70" i="1" l="1"/>
  <c r="D41" i="1"/>
  <c r="F41" i="1"/>
  <c r="B70" i="1"/>
  <c r="L75" i="1" l="1"/>
  <c r="B74" i="1"/>
  <c r="F74" i="1" s="1"/>
</calcChain>
</file>

<file path=xl/sharedStrings.xml><?xml version="1.0" encoding="utf-8"?>
<sst xmlns="http://schemas.openxmlformats.org/spreadsheetml/2006/main" count="123" uniqueCount="81">
  <si>
    <t>Federation Account Allocation Committee (FAAC)</t>
  </si>
  <si>
    <t xml:space="preserve"> A Communique issued by the Technical Sub - Committee of FAAC on the </t>
  </si>
  <si>
    <r>
      <t xml:space="preserve">1.0     </t>
    </r>
    <r>
      <rPr>
        <b/>
        <u/>
        <sz val="12"/>
        <color indexed="8"/>
        <rFont val="Calibri"/>
        <family val="2"/>
      </rPr>
      <t>Introduction</t>
    </r>
  </si>
  <si>
    <t xml:space="preserve"> </t>
  </si>
  <si>
    <t>Variance</t>
  </si>
  <si>
    <t>N'b</t>
  </si>
  <si>
    <t>(a)   Mineral Rev.</t>
  </si>
  <si>
    <t>(b)   Non-Mineral Rev.</t>
  </si>
  <si>
    <t xml:space="preserve">    Total revenue</t>
  </si>
  <si>
    <t>(c)Excess Bank Charges</t>
  </si>
  <si>
    <t>PPT Naira , June 2021</t>
  </si>
  <si>
    <r>
      <t xml:space="preserve">3.0       </t>
    </r>
    <r>
      <rPr>
        <b/>
        <u/>
        <sz val="12"/>
        <color indexed="8"/>
        <rFont val="Arial"/>
        <family val="2"/>
      </rPr>
      <t>Comparative analysis of funds available with prior Statements of Accounts</t>
    </r>
  </si>
  <si>
    <t>(a) Statutory Revenue Allocation</t>
  </si>
  <si>
    <r>
      <t>Billion(</t>
    </r>
    <r>
      <rPr>
        <b/>
        <strike/>
        <sz val="12"/>
        <color indexed="8"/>
        <rFont val="Arial"/>
        <family val="2"/>
      </rPr>
      <t>N</t>
    </r>
    <r>
      <rPr>
        <b/>
        <sz val="12"/>
        <color indexed="8"/>
        <rFont val="Arial"/>
        <family val="2"/>
      </rPr>
      <t>)</t>
    </r>
  </si>
  <si>
    <t>Billion(N)</t>
  </si>
  <si>
    <t>Total funds available</t>
  </si>
  <si>
    <t>Less: (iii)  13% Refunds on Subsidy &amp; Priority Projects (2022)</t>
  </si>
  <si>
    <t>Less: (iv) Savings (Non-Oil Excess Revenue)</t>
  </si>
  <si>
    <t xml:space="preserve">Less:  (i) Part of Refund; 20% of amount due to States from withdrawals from ECA (2009-2015)                                            </t>
  </si>
  <si>
    <t>Net Statutory Allocation</t>
  </si>
  <si>
    <t>Less:  Transfer to NMDPRA</t>
  </si>
  <si>
    <t>Net Statutory Allocation for Distribution</t>
  </si>
  <si>
    <t>Distribution</t>
  </si>
  <si>
    <t>Federal Government (52.68%)</t>
  </si>
  <si>
    <t>State Governments (26.72%)</t>
  </si>
  <si>
    <t>Local Govts Council (20.60%)</t>
  </si>
  <si>
    <t>Total</t>
  </si>
  <si>
    <t>(b)</t>
  </si>
  <si>
    <t>Value Added Tax (VAT) Distribution</t>
  </si>
  <si>
    <r>
      <t>Billion(</t>
    </r>
    <r>
      <rPr>
        <b/>
        <strike/>
        <sz val="11"/>
        <color indexed="8"/>
        <rFont val="Arial"/>
        <family val="2"/>
      </rPr>
      <t>N</t>
    </r>
    <r>
      <rPr>
        <b/>
        <sz val="11"/>
        <color indexed="8"/>
        <rFont val="Arial"/>
        <family val="2"/>
      </rPr>
      <t>)</t>
    </r>
  </si>
  <si>
    <t>Amount for distribution</t>
  </si>
  <si>
    <t>VAT (Gross)</t>
  </si>
  <si>
    <t>Distributed as follows:</t>
  </si>
  <si>
    <t>Federal Govt.(15%)</t>
  </si>
  <si>
    <t>State Governments (50%)</t>
  </si>
  <si>
    <t>Local Government Councils (35%)</t>
  </si>
  <si>
    <t>Summary of Distribution to the three tiers of Govt. (Inclusive of Cost of Collection to NCS, NUPRC &amp; FIRS, Refunds and Savings)</t>
  </si>
  <si>
    <t>Statutory Revenue</t>
  </si>
  <si>
    <t>VAT</t>
  </si>
  <si>
    <t>EMTL</t>
  </si>
  <si>
    <t>Federal Government</t>
  </si>
  <si>
    <t xml:space="preserve">State Governments </t>
  </si>
  <si>
    <t>Local Government Councils</t>
  </si>
  <si>
    <t>Derivation (13% of Mineral Revenue)</t>
  </si>
  <si>
    <t>Costs of Collection/Transfers &amp; Refunds</t>
  </si>
  <si>
    <t>Transfer to Non Oil Revenue (Savings)</t>
  </si>
  <si>
    <t>Total Distributable Revenue</t>
  </si>
  <si>
    <t>Add back: Costs of Collection</t>
  </si>
  <si>
    <t>Total Gross Revenue</t>
  </si>
  <si>
    <r>
      <t xml:space="preserve">4.  </t>
    </r>
    <r>
      <rPr>
        <b/>
        <u/>
        <sz val="12"/>
        <color indexed="8"/>
        <rFont val="Arial"/>
        <family val="2"/>
      </rPr>
      <t>Comment</t>
    </r>
  </si>
  <si>
    <t xml:space="preserve">Reports of Revenue Collection Agencies and Military Pensions were read and adopted.  </t>
  </si>
  <si>
    <r>
      <t xml:space="preserve">5. </t>
    </r>
    <r>
      <rPr>
        <b/>
        <u/>
        <sz val="12"/>
        <color indexed="8"/>
        <rFont val="Arial"/>
        <family val="2"/>
      </rPr>
      <t>Dates and Venue of Next Meeting</t>
    </r>
  </si>
  <si>
    <r>
      <t xml:space="preserve">6. </t>
    </r>
    <r>
      <rPr>
        <b/>
        <u/>
        <sz val="12"/>
        <color indexed="8"/>
        <rFont val="Arial"/>
        <family val="2"/>
      </rPr>
      <t>Conclusion</t>
    </r>
  </si>
  <si>
    <t>The Accounts along with the supporting statements are hereby submitted for your consideration and approval.</t>
  </si>
  <si>
    <t>(Signed)</t>
  </si>
  <si>
    <t>Jan.</t>
  </si>
  <si>
    <t>Less: Recovery of WHT ifo States</t>
  </si>
  <si>
    <t>Add back: Transfers, Savings, Recoveries and Refunds</t>
  </si>
  <si>
    <t>Less: (i) 13% Derivation Refund on withdrawals from ECA</t>
  </si>
  <si>
    <t>Less: (ii) 13% Refunds on Subsidy, Priority Projects &amp; Police Trust Fund(1999 - Dec 2021)</t>
  </si>
  <si>
    <t xml:space="preserve">  Federation Account Allocation Committee Meeting for the month of March, 2023</t>
  </si>
  <si>
    <t xml:space="preserve">I hereby present the summary of the Federation Account Revenue along with the relevant statements/annexures for the month of February, 2023 in accordance with the existing laws/statutes and relevant revenue allocation formulae for distribution in the month of March, 2023 </t>
  </si>
  <si>
    <r>
      <rPr>
        <b/>
        <sz val="10"/>
        <color indexed="8"/>
        <rFont val="Arial"/>
        <family val="2"/>
      </rPr>
      <t>2.0</t>
    </r>
    <r>
      <rPr>
        <sz val="10"/>
        <color indexed="8"/>
        <rFont val="Arial"/>
        <family val="2"/>
      </rPr>
      <t xml:space="preserve">  </t>
    </r>
    <r>
      <rPr>
        <b/>
        <u/>
        <sz val="10"/>
        <color indexed="8"/>
        <rFont val="Arial"/>
        <family val="2"/>
      </rPr>
      <t>Sectorial breakdown of funds available for distribution for the month of February, 2023</t>
    </r>
  </si>
  <si>
    <t>Feb.</t>
  </si>
  <si>
    <t xml:space="preserve">Diff. Feb. &amp; Jan '23 </t>
  </si>
  <si>
    <r>
      <t xml:space="preserve">Less: (ii) 4% Cost of Collection FIRS </t>
    </r>
    <r>
      <rPr>
        <b/>
        <sz val="11"/>
        <color indexed="8"/>
        <rFont val="Arial"/>
        <family val="2"/>
      </rPr>
      <t>(N110.521 billion)</t>
    </r>
    <r>
      <rPr>
        <sz val="11"/>
        <color indexed="8"/>
        <rFont val="Arial"/>
        <family val="2"/>
      </rPr>
      <t xml:space="preserve">                            </t>
    </r>
  </si>
  <si>
    <r>
      <t>Less: (iii) 7% Cost of Collection NCS  (</t>
    </r>
    <r>
      <rPr>
        <b/>
        <sz val="11"/>
        <color indexed="8"/>
        <rFont val="Arial"/>
        <family val="2"/>
      </rPr>
      <t>118.576 billion</t>
    </r>
    <r>
      <rPr>
        <sz val="11"/>
        <color indexed="8"/>
        <rFont val="Arial"/>
        <family val="2"/>
      </rPr>
      <t>).</t>
    </r>
  </si>
  <si>
    <r>
      <t>Less:  (iv) 4% Cost of Collection NUPRC (</t>
    </r>
    <r>
      <rPr>
        <b/>
        <sz val="11"/>
        <color indexed="8"/>
        <rFont val="Arial"/>
        <family val="2"/>
      </rPr>
      <t>N115.267 billion</t>
    </r>
    <r>
      <rPr>
        <sz val="11"/>
        <color indexed="8"/>
        <rFont val="Arial"/>
        <family val="2"/>
      </rPr>
      <t xml:space="preserve">)                           </t>
    </r>
  </si>
  <si>
    <r>
      <t xml:space="preserve">Derivation(13% of Mineral Revenue) </t>
    </r>
    <r>
      <rPr>
        <b/>
        <sz val="10.5"/>
        <rFont val="Arial"/>
        <family val="2"/>
      </rPr>
      <t>(N212.412)</t>
    </r>
  </si>
  <si>
    <t>For the month of February, 2023, the gross revenue available from the Value Added Tax (VAT) was =N=240.799 billion as against =N=250.009 billion distributed in the preceeding month, resulting in a decrease of =N=9.210 billion. The distribution is as follows:</t>
  </si>
  <si>
    <t>Augmentation from Forex Equalization</t>
  </si>
  <si>
    <t>22nd March, 2023</t>
  </si>
  <si>
    <t xml:space="preserve">The gross statutory revenue of =N=487.106 billion received for the month was lower than the sum of =N=653.704 billion received in the previous month by =N=166.598 billion. Petroleum Profit Tax (PPT), Companies Income Tax (CIT), Oil and Gas Royalties, Import and Excise Duties all decreased significantly while Value Added Tax (VAT) and Electronic Money Transfer Levy (EMTL) decreased marginally. </t>
  </si>
  <si>
    <r>
      <t xml:space="preserve">Sabo Mohammed, </t>
    </r>
    <r>
      <rPr>
        <b/>
        <sz val="11"/>
        <color indexed="8"/>
        <rFont val="Arial"/>
        <family val="2"/>
      </rPr>
      <t>FCA</t>
    </r>
  </si>
  <si>
    <t>For: Acting Accountant General of the Federation</t>
  </si>
  <si>
    <r>
      <t>Less: 4% Cost of collection-</t>
    </r>
    <r>
      <rPr>
        <b/>
        <sz val="11"/>
        <color indexed="8"/>
        <rFont val="Arial"/>
        <family val="2"/>
      </rPr>
      <t>FIRS &amp; NCS (VAT)</t>
    </r>
    <r>
      <rPr>
        <sz val="11"/>
        <color indexed="8"/>
        <rFont val="Arial"/>
        <family val="2"/>
      </rPr>
      <t xml:space="preserve"> (</t>
    </r>
    <r>
      <rPr>
        <b/>
        <sz val="11"/>
        <color indexed="8"/>
        <rFont val="Arial"/>
        <family val="2"/>
      </rPr>
      <t>N240.799</t>
    </r>
    <r>
      <rPr>
        <sz val="11"/>
        <color indexed="8"/>
        <rFont val="Arial"/>
        <family val="2"/>
      </rPr>
      <t xml:space="preserve">) </t>
    </r>
  </si>
  <si>
    <r>
      <t xml:space="preserve">Less: Alloc. to NEDC Project </t>
    </r>
    <r>
      <rPr>
        <b/>
        <sz val="11"/>
        <color indexed="8"/>
        <rFont val="Arial"/>
        <family val="2"/>
      </rPr>
      <t>(3% of N231.167)</t>
    </r>
  </si>
  <si>
    <t>Less: Tax Refund to FIRS on Cost of Collection</t>
  </si>
  <si>
    <t xml:space="preserve">The next Federation Account Allocation Committee (FAAC) Meeting is proposed to hold virtually on Monday 17th and Tuesday 18th of April, 2023 </t>
  </si>
  <si>
    <t xml:space="preserve">The Distributable Statutory Revenue for the month is =N=366.800 billion, VAT is =N=224.232 billion, EMTL is =N=11.645 billion and Augmentation from Forex Equalization Account is =N=120.000 billion, bringing the total to =N=722.677 billion.                                                                                                                                                                                                                                                                                                                                                                                                                                      </t>
  </si>
  <si>
    <t>Budget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</si>
</sst>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_-* #,##0.000_-;\-* #,##0.000_-;_-* &quot;-&quot;??_-;_-@_-"/>
  </numFmts>
  <fonts count="44" x14ac:knownFonts="1">
    <font>
      <sz val="11"/>
      <color theme="1"/>
      <name val="Calibri"/>
      <family val="2"/>
      <scheme val="minor"/>
    </font>
    <font>
      <sz val="11"/>
      <color theme="1"/>
      <name val="Calibri"/>
      <family val="2"/>
      <scheme val="minor"/>
    </font>
    <font>
      <b/>
      <u/>
      <sz val="12"/>
      <color indexed="8"/>
      <name val="Arial"/>
      <family val="2"/>
    </font>
    <font>
      <b/>
      <sz val="12"/>
      <color indexed="8"/>
      <name val="Arial"/>
      <family val="2"/>
    </font>
    <font>
      <b/>
      <u/>
      <sz val="12"/>
      <color indexed="8"/>
      <name val="Calibri"/>
      <family val="2"/>
    </font>
    <font>
      <sz val="12"/>
      <name val="Arial"/>
      <family val="2"/>
    </font>
    <font>
      <sz val="10"/>
      <color indexed="8"/>
      <name val="Arial"/>
      <family val="2"/>
    </font>
    <font>
      <b/>
      <sz val="10"/>
      <color indexed="8"/>
      <name val="Arial"/>
      <family val="2"/>
    </font>
    <font>
      <b/>
      <u/>
      <sz val="10"/>
      <color indexed="8"/>
      <name val="Arial"/>
      <family val="2"/>
    </font>
    <font>
      <b/>
      <sz val="11"/>
      <color indexed="8"/>
      <name val="Arial"/>
      <family val="2"/>
    </font>
    <font>
      <b/>
      <sz val="14"/>
      <color indexed="8"/>
      <name val="Arial"/>
      <family val="2"/>
    </font>
    <font>
      <b/>
      <u/>
      <sz val="14"/>
      <color indexed="8"/>
      <name val="Arial"/>
      <family val="2"/>
    </font>
    <font>
      <b/>
      <sz val="14"/>
      <color indexed="8"/>
      <name val="Calibri"/>
      <family val="2"/>
    </font>
    <font>
      <b/>
      <u val="double"/>
      <sz val="14"/>
      <color indexed="8"/>
      <name val="Arial"/>
      <family val="2"/>
    </font>
    <font>
      <b/>
      <u val="double"/>
      <sz val="14"/>
      <name val="Arial"/>
      <family val="2"/>
    </font>
    <font>
      <b/>
      <sz val="12"/>
      <color indexed="8"/>
      <name val="Calibri"/>
      <family val="2"/>
    </font>
    <font>
      <b/>
      <strike/>
      <sz val="12"/>
      <color indexed="8"/>
      <name val="Arial"/>
      <family val="2"/>
    </font>
    <font>
      <sz val="12"/>
      <color indexed="8"/>
      <name val="Arial"/>
      <family val="2"/>
    </font>
    <font>
      <sz val="14"/>
      <color indexed="8"/>
      <name val="Arial"/>
      <family val="2"/>
    </font>
    <font>
      <b/>
      <sz val="9"/>
      <color indexed="8"/>
      <name val="Arial"/>
      <family val="2"/>
    </font>
    <font>
      <sz val="9"/>
      <color theme="1"/>
      <name val="Calibri"/>
      <family val="2"/>
      <scheme val="minor"/>
    </font>
    <font>
      <sz val="8"/>
      <color theme="1"/>
      <name val="Calibri"/>
      <family val="2"/>
      <scheme val="minor"/>
    </font>
    <font>
      <sz val="11"/>
      <color indexed="8"/>
      <name val="Arial"/>
      <family val="2"/>
    </font>
    <font>
      <sz val="14"/>
      <color theme="1"/>
      <name val="Calibri"/>
      <family val="2"/>
      <scheme val="minor"/>
    </font>
    <font>
      <sz val="10.5"/>
      <name val="Arial"/>
      <family val="2"/>
    </font>
    <font>
      <b/>
      <sz val="10.5"/>
      <name val="Arial"/>
      <family val="2"/>
    </font>
    <font>
      <b/>
      <u val="double"/>
      <sz val="11"/>
      <color indexed="8"/>
      <name val="Arial"/>
      <family val="2"/>
    </font>
    <font>
      <b/>
      <sz val="13"/>
      <color indexed="8"/>
      <name val="Arial"/>
      <family val="2"/>
    </font>
    <font>
      <sz val="13"/>
      <color indexed="8"/>
      <name val="Calibri"/>
      <family val="2"/>
    </font>
    <font>
      <sz val="13"/>
      <color theme="1"/>
      <name val="Calibri"/>
      <family val="2"/>
      <scheme val="minor"/>
    </font>
    <font>
      <sz val="13"/>
      <color indexed="8"/>
      <name val="Arial"/>
      <family val="2"/>
    </font>
    <font>
      <sz val="11"/>
      <color indexed="8"/>
      <name val="Calibri"/>
      <family val="2"/>
    </font>
    <font>
      <b/>
      <strike/>
      <sz val="11"/>
      <color indexed="8"/>
      <name val="Arial"/>
      <family val="2"/>
    </font>
    <font>
      <b/>
      <u/>
      <sz val="11"/>
      <color indexed="8"/>
      <name val="Arial"/>
      <family val="2"/>
    </font>
    <font>
      <b/>
      <sz val="11"/>
      <color indexed="8"/>
      <name val="Calibri"/>
      <family val="2"/>
    </font>
    <font>
      <sz val="14"/>
      <color indexed="8"/>
      <name val="Calibri"/>
      <family val="2"/>
    </font>
    <font>
      <u/>
      <sz val="14"/>
      <color indexed="8"/>
      <name val="Arial"/>
      <family val="2"/>
    </font>
    <font>
      <b/>
      <sz val="8"/>
      <color indexed="8"/>
      <name val="Arial"/>
      <family val="2"/>
    </font>
    <font>
      <u val="double"/>
      <sz val="11"/>
      <color indexed="8"/>
      <name val="Arial"/>
      <family val="2"/>
    </font>
    <font>
      <u val="double"/>
      <sz val="12"/>
      <color indexed="8"/>
      <name val="Arial"/>
      <family val="2"/>
    </font>
    <font>
      <sz val="12"/>
      <color theme="1"/>
      <name val="Calibri"/>
      <family val="2"/>
      <scheme val="minor"/>
    </font>
    <font>
      <sz val="12"/>
      <color indexed="8"/>
      <name val="Calibri"/>
      <family val="2"/>
    </font>
    <font>
      <sz val="10.5"/>
      <color theme="1"/>
      <name val="Calibri"/>
      <family val="2"/>
      <scheme val="minor"/>
    </font>
    <font>
      <b/>
      <sz val="9.5"/>
      <color indexed="8"/>
      <name val="Arial"/>
      <family val="2"/>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164" fontId="1" fillId="0" borderId="0" applyFont="0" applyFill="0" applyBorder="0" applyAlignment="0" applyProtection="0"/>
    <xf numFmtId="0" fontId="31" fillId="0" borderId="0" applyFont="0" applyFill="0" applyBorder="0" applyAlignment="0" applyProtection="0"/>
  </cellStyleXfs>
  <cellXfs count="142">
    <xf numFmtId="0" fontId="0" fillId="0" borderId="0" xfId="0"/>
    <xf numFmtId="0" fontId="2" fillId="0" borderId="0" xfId="0" applyFont="1"/>
    <xf numFmtId="0" fontId="2" fillId="0" borderId="0" xfId="0" applyFont="1" applyAlignment="1">
      <alignment horizontal="center" wrapText="1"/>
    </xf>
    <xf numFmtId="0" fontId="2" fillId="0" borderId="0" xfId="0" applyFont="1" applyAlignment="1">
      <alignment wrapText="1"/>
    </xf>
    <xf numFmtId="0" fontId="3" fillId="0" borderId="0" xfId="0" applyFont="1"/>
    <xf numFmtId="0" fontId="5" fillId="0" borderId="0" xfId="0" applyFont="1" applyAlignment="1">
      <alignment vertical="top" wrapText="1"/>
    </xf>
    <xf numFmtId="0" fontId="0" fillId="0" borderId="0" xfId="0" applyAlignment="1">
      <alignment vertical="top"/>
    </xf>
    <xf numFmtId="0" fontId="9" fillId="0" borderId="2" xfId="0" applyFont="1" applyBorder="1" applyAlignment="1">
      <alignment horizontal="justify"/>
    </xf>
    <xf numFmtId="0" fontId="7" fillId="0" borderId="2" xfId="0" applyFont="1" applyBorder="1" applyAlignment="1">
      <alignment horizontal="center" wrapText="1"/>
    </xf>
    <xf numFmtId="0" fontId="9" fillId="0" borderId="2" xfId="0" applyFont="1" applyBorder="1" applyAlignment="1">
      <alignment horizontal="center"/>
    </xf>
    <xf numFmtId="0" fontId="9"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xf>
    <xf numFmtId="165" fontId="3" fillId="0" borderId="2" xfId="0" applyNumberFormat="1" applyFont="1" applyBorder="1" applyAlignment="1">
      <alignment horizontal="left"/>
    </xf>
    <xf numFmtId="165" fontId="10" fillId="0" borderId="2" xfId="0" applyNumberFormat="1" applyFont="1" applyBorder="1" applyAlignment="1">
      <alignment horizontal="center"/>
    </xf>
    <xf numFmtId="165" fontId="11" fillId="0" borderId="2" xfId="0" applyNumberFormat="1" applyFont="1" applyBorder="1" applyAlignment="1">
      <alignment horizontal="center"/>
    </xf>
    <xf numFmtId="165" fontId="12" fillId="0" borderId="2" xfId="0" applyNumberFormat="1" applyFont="1" applyBorder="1" applyAlignment="1">
      <alignment horizontal="left"/>
    </xf>
    <xf numFmtId="165" fontId="13" fillId="0" borderId="2" xfId="0" applyNumberFormat="1" applyFont="1" applyBorder="1" applyAlignment="1">
      <alignment horizontal="center"/>
    </xf>
    <xf numFmtId="165" fontId="14" fillId="0" borderId="2" xfId="0" applyNumberFormat="1" applyFont="1" applyBorder="1" applyAlignment="1">
      <alignment horizontal="center"/>
    </xf>
    <xf numFmtId="165" fontId="4" fillId="0" borderId="2" xfId="0" applyNumberFormat="1" applyFont="1" applyBorder="1" applyAlignment="1">
      <alignment horizontal="left"/>
    </xf>
    <xf numFmtId="165" fontId="15" fillId="0" borderId="2" xfId="0" applyNumberFormat="1" applyFont="1" applyBorder="1" applyAlignment="1">
      <alignment wrapText="1"/>
    </xf>
    <xf numFmtId="165" fontId="12" fillId="0" borderId="2" xfId="0" applyNumberFormat="1" applyFont="1" applyBorder="1"/>
    <xf numFmtId="165" fontId="15" fillId="0" borderId="3" xfId="0" applyNumberFormat="1" applyFont="1" applyBorder="1"/>
    <xf numFmtId="165" fontId="3" fillId="0" borderId="3" xfId="0" applyNumberFormat="1" applyFont="1" applyBorder="1" applyAlignment="1">
      <alignment horizontal="center"/>
    </xf>
    <xf numFmtId="165" fontId="15" fillId="0" borderId="3" xfId="0" applyNumberFormat="1" applyFont="1" applyBorder="1" applyAlignment="1">
      <alignment horizontal="center"/>
    </xf>
    <xf numFmtId="165" fontId="0" fillId="0" borderId="0" xfId="0" applyNumberFormat="1"/>
    <xf numFmtId="165" fontId="3" fillId="0" borderId="2" xfId="0" applyNumberFormat="1" applyFont="1" applyBorder="1" applyAlignment="1">
      <alignment vertical="top" wrapText="1"/>
    </xf>
    <xf numFmtId="165" fontId="3" fillId="0" borderId="2" xfId="0" applyNumberFormat="1" applyFont="1" applyBorder="1" applyAlignment="1">
      <alignment horizontal="justify" vertical="top" wrapText="1"/>
    </xf>
    <xf numFmtId="165" fontId="3" fillId="0" borderId="2" xfId="0" applyNumberFormat="1" applyFont="1" applyBorder="1" applyAlignment="1">
      <alignment horizontal="center" wrapText="1"/>
    </xf>
    <xf numFmtId="165" fontId="17" fillId="0" borderId="2" xfId="0" applyNumberFormat="1" applyFont="1" applyBorder="1" applyAlignment="1">
      <alignment horizontal="justify" wrapText="1"/>
    </xf>
    <xf numFmtId="165" fontId="18" fillId="0" borderId="2" xfId="0" applyNumberFormat="1" applyFont="1" applyBorder="1" applyAlignment="1">
      <alignment horizontal="center" wrapText="1"/>
    </xf>
    <xf numFmtId="165" fontId="7" fillId="0" borderId="2" xfId="0" applyNumberFormat="1" applyFont="1" applyBorder="1" applyAlignment="1">
      <alignment horizontal="justify" vertical="top" wrapText="1"/>
    </xf>
    <xf numFmtId="165" fontId="19" fillId="0" borderId="2" xfId="0" applyNumberFormat="1" applyFont="1" applyBorder="1" applyAlignment="1">
      <alignment horizontal="justify" vertical="top" wrapText="1"/>
    </xf>
    <xf numFmtId="166" fontId="0" fillId="0" borderId="0" xfId="0" applyNumberFormat="1"/>
    <xf numFmtId="165" fontId="19" fillId="0" borderId="2" xfId="0" applyNumberFormat="1" applyFont="1" applyBorder="1" applyAlignment="1">
      <alignment horizontal="justify"/>
    </xf>
    <xf numFmtId="165" fontId="10" fillId="0" borderId="2" xfId="0" applyNumberFormat="1" applyFont="1" applyBorder="1" applyAlignment="1">
      <alignment horizontal="center" wrapText="1"/>
    </xf>
    <xf numFmtId="164" fontId="20" fillId="0" borderId="0" xfId="1" applyFont="1"/>
    <xf numFmtId="164" fontId="21" fillId="0" borderId="0" xfId="0" applyNumberFormat="1" applyFont="1"/>
    <xf numFmtId="164" fontId="21" fillId="0" borderId="0" xfId="1" applyFont="1"/>
    <xf numFmtId="166" fontId="21" fillId="0" borderId="0" xfId="0" applyNumberFormat="1" applyFont="1"/>
    <xf numFmtId="165" fontId="22" fillId="0" borderId="6" xfId="0" applyNumberFormat="1" applyFont="1" applyBorder="1" applyAlignment="1">
      <alignment horizontal="justify" vertical="top"/>
    </xf>
    <xf numFmtId="165" fontId="18" fillId="0" borderId="6" xfId="0" applyNumberFormat="1" applyFont="1" applyBorder="1" applyAlignment="1">
      <alignment horizontal="center" wrapText="1"/>
    </xf>
    <xf numFmtId="165" fontId="23" fillId="0" borderId="0" xfId="0" applyNumberFormat="1" applyFont="1" applyAlignment="1">
      <alignment horizontal="center"/>
    </xf>
    <xf numFmtId="165" fontId="22" fillId="0" borderId="2" xfId="0" applyNumberFormat="1" applyFont="1" applyBorder="1" applyAlignment="1">
      <alignment horizontal="left" vertical="top" wrapText="1"/>
    </xf>
    <xf numFmtId="165" fontId="19" fillId="0" borderId="2" xfId="0" applyNumberFormat="1" applyFont="1" applyBorder="1" applyAlignment="1">
      <alignment horizontal="left" wrapText="1"/>
    </xf>
    <xf numFmtId="165" fontId="7" fillId="0" borderId="2" xfId="0" applyNumberFormat="1" applyFont="1" applyBorder="1" applyAlignment="1">
      <alignment vertical="top" wrapText="1"/>
    </xf>
    <xf numFmtId="165" fontId="10" fillId="0" borderId="0" xfId="0" applyNumberFormat="1" applyFont="1" applyAlignment="1">
      <alignment horizontal="center" wrapText="1"/>
    </xf>
    <xf numFmtId="165" fontId="3" fillId="0" borderId="2" xfId="0" applyNumberFormat="1" applyFont="1" applyBorder="1" applyAlignment="1">
      <alignment horizontal="justify" vertical="top"/>
    </xf>
    <xf numFmtId="165" fontId="18" fillId="0" borderId="2" xfId="0" applyNumberFormat="1" applyFont="1" applyBorder="1" applyAlignment="1">
      <alignment horizontal="right" wrapText="1"/>
    </xf>
    <xf numFmtId="165" fontId="17" fillId="0" borderId="2" xfId="0" applyNumberFormat="1" applyFont="1" applyBorder="1" applyAlignment="1">
      <alignment vertical="top" wrapText="1"/>
    </xf>
    <xf numFmtId="165" fontId="24" fillId="0" borderId="2" xfId="0" applyNumberFormat="1" applyFont="1" applyBorder="1" applyAlignment="1">
      <alignment vertical="top" wrapText="1"/>
    </xf>
    <xf numFmtId="165" fontId="18" fillId="0" borderId="0" xfId="0" applyNumberFormat="1" applyFont="1" applyAlignment="1">
      <alignment horizontal="center" wrapText="1"/>
    </xf>
    <xf numFmtId="9" fontId="0" fillId="0" borderId="0" xfId="0" applyNumberFormat="1"/>
    <xf numFmtId="165" fontId="9" fillId="0" borderId="0" xfId="0" applyNumberFormat="1" applyFont="1" applyAlignment="1">
      <alignment horizontal="center" vertical="top" wrapText="1"/>
    </xf>
    <xf numFmtId="165" fontId="26" fillId="0" borderId="0" xfId="0" applyNumberFormat="1" applyFont="1" applyAlignment="1">
      <alignment horizontal="center" vertical="top" wrapText="1"/>
    </xf>
    <xf numFmtId="165" fontId="27" fillId="0" borderId="0" xfId="0" applyNumberFormat="1" applyFont="1" applyAlignment="1">
      <alignment horizontal="justify"/>
    </xf>
    <xf numFmtId="165" fontId="28" fillId="0" borderId="0" xfId="0" applyNumberFormat="1" applyFont="1"/>
    <xf numFmtId="0" fontId="29" fillId="0" borderId="0" xfId="0" applyFont="1"/>
    <xf numFmtId="165" fontId="30" fillId="0" borderId="0" xfId="0" applyNumberFormat="1" applyFont="1" applyAlignment="1">
      <alignment wrapText="1"/>
    </xf>
    <xf numFmtId="165" fontId="22" fillId="0" borderId="2" xfId="0" applyNumberFormat="1" applyFont="1" applyBorder="1"/>
    <xf numFmtId="165" fontId="31" fillId="0" borderId="2" xfId="0" applyNumberFormat="1" applyFont="1" applyBorder="1"/>
    <xf numFmtId="165" fontId="9" fillId="0" borderId="2" xfId="0" applyNumberFormat="1" applyFont="1" applyBorder="1" applyAlignment="1">
      <alignment horizontal="center" vertical="top" wrapText="1"/>
    </xf>
    <xf numFmtId="165" fontId="9" fillId="0" borderId="2" xfId="0" applyNumberFormat="1" applyFont="1" applyBorder="1" applyAlignment="1">
      <alignment horizontal="center" vertical="top"/>
    </xf>
    <xf numFmtId="165" fontId="33" fillId="0" borderId="2" xfId="0" applyNumberFormat="1" applyFont="1" applyBorder="1" applyAlignment="1">
      <alignment horizontal="center"/>
    </xf>
    <xf numFmtId="165" fontId="31" fillId="0" borderId="2" xfId="0" applyNumberFormat="1" applyFont="1" applyBorder="1" applyAlignment="1">
      <alignment horizontal="center"/>
    </xf>
    <xf numFmtId="165" fontId="34" fillId="0" borderId="2" xfId="0" applyNumberFormat="1" applyFont="1" applyBorder="1" applyAlignment="1">
      <alignment horizontal="center"/>
    </xf>
    <xf numFmtId="165" fontId="22" fillId="0" borderId="2" xfId="0" applyNumberFormat="1" applyFont="1" applyBorder="1" applyAlignment="1">
      <alignment horizontal="left"/>
    </xf>
    <xf numFmtId="165" fontId="35" fillId="0" borderId="2" xfId="0" applyNumberFormat="1" applyFont="1" applyBorder="1" applyAlignment="1">
      <alignment horizontal="center"/>
    </xf>
    <xf numFmtId="165" fontId="22" fillId="0" borderId="2" xfId="0" applyNumberFormat="1" applyFont="1" applyBorder="1" applyAlignment="1">
      <alignment horizontal="left" wrapText="1"/>
    </xf>
    <xf numFmtId="165" fontId="36" fillId="0" borderId="2" xfId="0" applyNumberFormat="1" applyFont="1" applyBorder="1" applyAlignment="1">
      <alignment horizontal="center" wrapText="1"/>
    </xf>
    <xf numFmtId="165" fontId="36" fillId="0" borderId="2" xfId="0" applyNumberFormat="1" applyFont="1" applyBorder="1" applyAlignment="1">
      <alignment horizontal="center"/>
    </xf>
    <xf numFmtId="165" fontId="18" fillId="0" borderId="2" xfId="0" applyNumberFormat="1" applyFont="1" applyBorder="1" applyAlignment="1">
      <alignment horizontal="center"/>
    </xf>
    <xf numFmtId="165" fontId="9" fillId="0" borderId="2" xfId="0" applyNumberFormat="1" applyFont="1" applyBorder="1"/>
    <xf numFmtId="165" fontId="13" fillId="0" borderId="2" xfId="0" applyNumberFormat="1" applyFont="1" applyBorder="1" applyAlignment="1">
      <alignment horizontal="center" wrapText="1"/>
    </xf>
    <xf numFmtId="165" fontId="18" fillId="0" borderId="2" xfId="0" applyNumberFormat="1" applyFont="1" applyBorder="1" applyAlignment="1">
      <alignment horizontal="center" vertical="top" wrapText="1"/>
    </xf>
    <xf numFmtId="165" fontId="10" fillId="0" borderId="2" xfId="0" applyNumberFormat="1" applyFont="1" applyBorder="1" applyAlignment="1">
      <alignment horizontal="center" vertical="top" wrapText="1"/>
    </xf>
    <xf numFmtId="165" fontId="22" fillId="0" borderId="2" xfId="0" applyNumberFormat="1" applyFont="1" applyBorder="1" applyAlignment="1">
      <alignment wrapText="1"/>
    </xf>
    <xf numFmtId="165" fontId="18" fillId="0" borderId="2" xfId="2" applyNumberFormat="1" applyFont="1" applyBorder="1" applyAlignment="1">
      <alignment horizontal="center"/>
    </xf>
    <xf numFmtId="165" fontId="22" fillId="0" borderId="2" xfId="0" applyNumberFormat="1" applyFont="1" applyBorder="1" applyAlignment="1">
      <alignment vertical="center" wrapText="1"/>
    </xf>
    <xf numFmtId="165" fontId="18" fillId="0" borderId="2" xfId="0" applyNumberFormat="1" applyFont="1" applyBorder="1" applyAlignment="1">
      <alignment horizontal="center" vertical="center" wrapText="1"/>
    </xf>
    <xf numFmtId="165" fontId="18" fillId="0" borderId="2" xfId="0" applyNumberFormat="1" applyFont="1" applyBorder="1" applyAlignment="1">
      <alignment horizontal="center" vertical="center"/>
    </xf>
    <xf numFmtId="165" fontId="18" fillId="0" borderId="2" xfId="2" applyNumberFormat="1" applyFont="1" applyBorder="1" applyAlignment="1">
      <alignment horizontal="center" vertical="center"/>
    </xf>
    <xf numFmtId="165" fontId="22" fillId="0" borderId="2" xfId="0" applyNumberFormat="1" applyFont="1" applyBorder="1" applyAlignment="1">
      <alignment vertical="top" wrapText="1"/>
    </xf>
    <xf numFmtId="165" fontId="36" fillId="0" borderId="2" xfId="2" applyNumberFormat="1" applyFont="1" applyBorder="1" applyAlignment="1">
      <alignment horizontal="center"/>
    </xf>
    <xf numFmtId="165" fontId="9" fillId="0" borderId="7" xfId="0" applyNumberFormat="1" applyFont="1" applyBorder="1"/>
    <xf numFmtId="165" fontId="26" fillId="0" borderId="8" xfId="0" applyNumberFormat="1" applyFont="1" applyBorder="1" applyAlignment="1">
      <alignment horizontal="center" wrapText="1"/>
    </xf>
    <xf numFmtId="165" fontId="26" fillId="0" borderId="8" xfId="0" applyNumberFormat="1" applyFont="1" applyBorder="1" applyAlignment="1">
      <alignment horizontal="center"/>
    </xf>
    <xf numFmtId="165" fontId="26" fillId="0" borderId="9" xfId="0" applyNumberFormat="1" applyFont="1" applyBorder="1" applyAlignment="1">
      <alignment horizontal="center" wrapText="1"/>
    </xf>
    <xf numFmtId="165" fontId="33" fillId="0" borderId="0" xfId="0" applyNumberFormat="1" applyFont="1"/>
    <xf numFmtId="165" fontId="9" fillId="0" borderId="2" xfId="0" applyNumberFormat="1" applyFont="1" applyBorder="1" applyAlignment="1">
      <alignment horizontal="center" wrapText="1"/>
    </xf>
    <xf numFmtId="165" fontId="9" fillId="0" borderId="2" xfId="0" applyNumberFormat="1" applyFont="1" applyBorder="1" applyAlignment="1">
      <alignment horizontal="center"/>
    </xf>
    <xf numFmtId="0" fontId="9" fillId="0" borderId="0" xfId="0" applyFont="1" applyAlignment="1">
      <alignment horizontal="center" wrapText="1"/>
    </xf>
    <xf numFmtId="165" fontId="9" fillId="0" borderId="0" xfId="0" applyNumberFormat="1" applyFont="1" applyAlignment="1">
      <alignment horizontal="center" vertical="top"/>
    </xf>
    <xf numFmtId="165" fontId="18" fillId="0" borderId="0" xfId="0" applyNumberFormat="1" applyFont="1" applyAlignment="1">
      <alignment horizontal="center"/>
    </xf>
    <xf numFmtId="165" fontId="10" fillId="0" borderId="0" xfId="0" applyNumberFormat="1" applyFont="1" applyAlignment="1">
      <alignment horizontal="center"/>
    </xf>
    <xf numFmtId="165" fontId="37" fillId="0" borderId="2" xfId="0" applyNumberFormat="1" applyFont="1" applyBorder="1" applyAlignment="1">
      <alignment vertical="top" wrapText="1"/>
    </xf>
    <xf numFmtId="165" fontId="26" fillId="0" borderId="0" xfId="0" applyNumberFormat="1" applyFont="1" applyAlignment="1">
      <alignment horizontal="center"/>
    </xf>
    <xf numFmtId="165" fontId="19" fillId="0" borderId="2" xfId="0" applyNumberFormat="1" applyFont="1" applyBorder="1" applyAlignment="1">
      <alignment wrapText="1"/>
    </xf>
    <xf numFmtId="165" fontId="9" fillId="0" borderId="0" xfId="0" applyNumberFormat="1" applyFont="1"/>
    <xf numFmtId="165" fontId="38" fillId="0" borderId="0" xfId="0" applyNumberFormat="1" applyFont="1" applyAlignment="1">
      <alignment horizontal="center"/>
    </xf>
    <xf numFmtId="165" fontId="22" fillId="0" borderId="0" xfId="0" applyNumberFormat="1" applyFont="1" applyAlignment="1">
      <alignment horizontal="center"/>
    </xf>
    <xf numFmtId="165" fontId="3" fillId="0" borderId="0" xfId="0" applyNumberFormat="1" applyFont="1"/>
    <xf numFmtId="165" fontId="39" fillId="0" borderId="0" xfId="0" applyNumberFormat="1" applyFont="1" applyAlignment="1">
      <alignment horizontal="center"/>
    </xf>
    <xf numFmtId="165" fontId="17" fillId="0" borderId="0" xfId="0" applyNumberFormat="1" applyFont="1" applyAlignment="1">
      <alignment horizontal="center"/>
    </xf>
    <xf numFmtId="165" fontId="40" fillId="0" borderId="0" xfId="0" applyNumberFormat="1" applyFont="1"/>
    <xf numFmtId="0" fontId="40" fillId="0" borderId="0" xfId="0" applyFont="1"/>
    <xf numFmtId="0" fontId="5" fillId="0" borderId="0" xfId="0" applyFont="1" applyAlignment="1">
      <alignment wrapText="1"/>
    </xf>
    <xf numFmtId="0" fontId="17" fillId="0" borderId="0" xfId="0" applyFont="1" applyAlignment="1">
      <alignment wrapText="1"/>
    </xf>
    <xf numFmtId="0" fontId="17" fillId="0" borderId="0" xfId="0" applyFont="1" applyAlignment="1">
      <alignment horizontal="left" wrapText="1"/>
    </xf>
    <xf numFmtId="0" fontId="3" fillId="0" borderId="0" xfId="0" applyFont="1" applyAlignment="1">
      <alignment horizontal="left"/>
    </xf>
    <xf numFmtId="0" fontId="17" fillId="0" borderId="0" xfId="0" applyFont="1" applyAlignment="1">
      <alignment horizontal="justify"/>
    </xf>
    <xf numFmtId="0" fontId="41" fillId="0" borderId="0" xfId="0" applyFont="1"/>
    <xf numFmtId="0" fontId="42" fillId="0" borderId="0" xfId="0" applyFont="1"/>
    <xf numFmtId="165" fontId="18" fillId="0" borderId="4" xfId="0" applyNumberFormat="1" applyFont="1" applyBorder="1" applyAlignment="1">
      <alignment horizontal="center" wrapText="1"/>
    </xf>
    <xf numFmtId="165" fontId="18" fillId="0" borderId="5" xfId="0" applyNumberFormat="1" applyFont="1" applyBorder="1" applyAlignment="1">
      <alignment horizontal="center"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left" vertical="top" wrapText="1"/>
    </xf>
    <xf numFmtId="0" fontId="6" fillId="0" borderId="1" xfId="0" applyFont="1" applyBorder="1" applyAlignment="1">
      <alignment horizontal="left" wrapText="1"/>
    </xf>
    <xf numFmtId="165" fontId="3" fillId="0" borderId="2" xfId="0" applyNumberFormat="1" applyFont="1" applyBorder="1" applyAlignment="1">
      <alignment horizontal="left"/>
    </xf>
    <xf numFmtId="165" fontId="43" fillId="0" borderId="4" xfId="0" applyNumberFormat="1" applyFont="1" applyBorder="1" applyAlignment="1">
      <alignment horizontal="justify" vertical="top"/>
    </xf>
    <xf numFmtId="165" fontId="43" fillId="0" borderId="5" xfId="0" applyNumberFormat="1" applyFont="1" applyBorder="1" applyAlignment="1">
      <alignment horizontal="justify" vertical="top"/>
    </xf>
    <xf numFmtId="165" fontId="18" fillId="0" borderId="4" xfId="0" applyNumberFormat="1" applyFont="1" applyBorder="1" applyAlignment="1">
      <alignment horizontal="center"/>
    </xf>
    <xf numFmtId="165" fontId="18" fillId="0" borderId="5" xfId="0" applyNumberFormat="1" applyFont="1" applyBorder="1" applyAlignment="1">
      <alignment horizontal="center"/>
    </xf>
    <xf numFmtId="165" fontId="22" fillId="0" borderId="4" xfId="0" applyNumberFormat="1" applyFont="1" applyBorder="1" applyAlignment="1">
      <alignment horizontal="justify" vertical="top"/>
    </xf>
    <xf numFmtId="165" fontId="22" fillId="0" borderId="5" xfId="0" applyNumberFormat="1" applyFont="1" applyBorder="1" applyAlignment="1">
      <alignment horizontal="justify" vertical="top"/>
    </xf>
    <xf numFmtId="165" fontId="22" fillId="0" borderId="4" xfId="0" applyNumberFormat="1" applyFont="1" applyBorder="1" applyAlignment="1">
      <alignment horizontal="left" vertical="top" wrapText="1"/>
    </xf>
    <xf numFmtId="165" fontId="22" fillId="0" borderId="5" xfId="0" applyNumberFormat="1" applyFont="1" applyBorder="1" applyAlignment="1">
      <alignment horizontal="left" vertical="top" wrapText="1"/>
    </xf>
    <xf numFmtId="0" fontId="17" fillId="0" borderId="0" xfId="0" applyFont="1" applyAlignment="1">
      <alignment wrapText="1"/>
    </xf>
    <xf numFmtId="165" fontId="3" fillId="0" borderId="4" xfId="0" applyNumberFormat="1" applyFont="1" applyBorder="1" applyAlignment="1">
      <alignment horizontal="left" vertical="center" wrapText="1"/>
    </xf>
    <xf numFmtId="165" fontId="3" fillId="0" borderId="5" xfId="0" applyNumberFormat="1" applyFont="1" applyBorder="1" applyAlignment="1">
      <alignment horizontal="left" vertical="center" wrapText="1"/>
    </xf>
    <xf numFmtId="165" fontId="13" fillId="0" borderId="4" xfId="0" applyNumberFormat="1" applyFont="1" applyBorder="1" applyAlignment="1">
      <alignment horizontal="center" wrapText="1"/>
    </xf>
    <xf numFmtId="165" fontId="13" fillId="0" borderId="5" xfId="0" applyNumberFormat="1" applyFont="1" applyBorder="1" applyAlignment="1">
      <alignment horizontal="center" wrapText="1"/>
    </xf>
    <xf numFmtId="165" fontId="2" fillId="0" borderId="0" xfId="0" applyNumberFormat="1" applyFont="1" applyAlignment="1">
      <alignment horizontal="left"/>
    </xf>
    <xf numFmtId="165" fontId="30" fillId="0" borderId="1" xfId="0" applyNumberFormat="1" applyFont="1" applyBorder="1" applyAlignment="1">
      <alignment horizontal="left" wrapText="1"/>
    </xf>
    <xf numFmtId="165" fontId="33" fillId="0" borderId="10" xfId="0" applyNumberFormat="1" applyFont="1" applyBorder="1" applyAlignment="1">
      <alignment horizontal="center" wrapText="1"/>
    </xf>
    <xf numFmtId="165" fontId="33" fillId="0" borderId="3" xfId="0" applyNumberFormat="1" applyFont="1" applyBorder="1" applyAlignment="1">
      <alignment horizontal="center" wrapText="1"/>
    </xf>
    <xf numFmtId="0" fontId="5" fillId="0" borderId="0" xfId="0" applyFont="1" applyAlignment="1">
      <alignment horizontal="left" wrapText="1"/>
    </xf>
    <xf numFmtId="0" fontId="3" fillId="0" borderId="0" xfId="0" applyFont="1" applyAlignment="1">
      <alignment wrapText="1"/>
    </xf>
    <xf numFmtId="0" fontId="17" fillId="0" borderId="0" xfId="0" applyFont="1" applyAlignment="1">
      <alignment horizontal="left" wrapText="1"/>
    </xf>
    <xf numFmtId="0" fontId="3" fillId="0" borderId="0" xfId="0" applyFont="1" applyAlignment="1">
      <alignment horizontal="justify"/>
    </xf>
    <xf numFmtId="0" fontId="3" fillId="0" borderId="0" xfId="0" applyFont="1" applyAlignment="1">
      <alignment horizontal="left"/>
    </xf>
  </cellXfs>
  <cellStyles count="3">
    <cellStyle name="Comma" xfId="1" builtinId="3"/>
    <cellStyle name="Comma 2 2" xfId="2" xr:uid="{2742E36D-9851-434E-9ED3-5F002CDF8C3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647700</xdr:colOff>
      <xdr:row>1</xdr:row>
      <xdr:rowOff>28575</xdr:rowOff>
    </xdr:to>
    <xdr:pic>
      <xdr:nvPicPr>
        <xdr:cNvPr id="2" name="Picture 1">
          <a:extLst>
            <a:ext uri="{FF2B5EF4-FFF2-40B4-BE49-F238E27FC236}">
              <a16:creationId xmlns:a16="http://schemas.microsoft.com/office/drawing/2014/main" id="{FA0E5893-AA9D-4982-B512-CF7117F536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3" name="Picture 2">
          <a:extLst>
            <a:ext uri="{FF2B5EF4-FFF2-40B4-BE49-F238E27FC236}">
              <a16:creationId xmlns:a16="http://schemas.microsoft.com/office/drawing/2014/main" id="{98893067-64A8-4D93-997B-215EA4CC16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4" name="Picture 3">
          <a:extLst>
            <a:ext uri="{FF2B5EF4-FFF2-40B4-BE49-F238E27FC236}">
              <a16:creationId xmlns:a16="http://schemas.microsoft.com/office/drawing/2014/main" id="{1E8BFB4D-5D5D-4196-A63A-C6F3E6B72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5" name="Picture 4">
          <a:extLst>
            <a:ext uri="{FF2B5EF4-FFF2-40B4-BE49-F238E27FC236}">
              <a16:creationId xmlns:a16="http://schemas.microsoft.com/office/drawing/2014/main" id="{80919E25-76C7-4768-87ED-FEEDD8ACDB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6" name="Picture 5">
          <a:extLst>
            <a:ext uri="{FF2B5EF4-FFF2-40B4-BE49-F238E27FC236}">
              <a16:creationId xmlns:a16="http://schemas.microsoft.com/office/drawing/2014/main" id="{BB804409-1DD0-4FC5-81F7-ACE4D93B0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7" name="Picture 6">
          <a:extLst>
            <a:ext uri="{FF2B5EF4-FFF2-40B4-BE49-F238E27FC236}">
              <a16:creationId xmlns:a16="http://schemas.microsoft.com/office/drawing/2014/main" id="{72B815E3-7ABB-45BA-90C1-3ECFEECDB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8" name="Picture 7">
          <a:extLst>
            <a:ext uri="{FF2B5EF4-FFF2-40B4-BE49-F238E27FC236}">
              <a16:creationId xmlns:a16="http://schemas.microsoft.com/office/drawing/2014/main" id="{B5376DE1-1F3C-42BF-A869-AB3804C98E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552450</xdr:colOff>
      <xdr:row>0</xdr:row>
      <xdr:rowOff>190500</xdr:rowOff>
    </xdr:to>
    <xdr:pic>
      <xdr:nvPicPr>
        <xdr:cNvPr id="9" name="Picture 8">
          <a:extLst>
            <a:ext uri="{FF2B5EF4-FFF2-40B4-BE49-F238E27FC236}">
              <a16:creationId xmlns:a16="http://schemas.microsoft.com/office/drawing/2014/main" id="{B5780634-6EF9-4B08-8D07-F129166756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
          <a:ext cx="447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633C-EDFE-476D-A84B-F4927B49AB4C}">
  <dimension ref="A1:L97"/>
  <sheetViews>
    <sheetView tabSelected="1" topLeftCell="A53" zoomScale="120" zoomScaleNormal="120" workbookViewId="0">
      <selection activeCell="A87" sqref="A87:C87"/>
    </sheetView>
  </sheetViews>
  <sheetFormatPr baseColWidth="10" defaultColWidth="8.83203125" defaultRowHeight="15" x14ac:dyDescent="0.2"/>
  <cols>
    <col min="1" max="1" width="31.33203125" customWidth="1"/>
    <col min="2" max="2" width="15.33203125" customWidth="1"/>
    <col min="3" max="3" width="14.6640625" customWidth="1"/>
    <col min="4" max="4" width="15" customWidth="1"/>
    <col min="5" max="5" width="14" customWidth="1"/>
    <col min="6" max="6" width="18.33203125" customWidth="1"/>
    <col min="7" max="7" width="14.33203125" customWidth="1"/>
    <col min="8" max="8" width="15" customWidth="1"/>
    <col min="9" max="9" width="13.33203125" customWidth="1"/>
    <col min="257" max="257" width="23.5" customWidth="1"/>
    <col min="258" max="258" width="15.33203125" customWidth="1"/>
    <col min="259" max="259" width="14.6640625" customWidth="1"/>
    <col min="260" max="260" width="14.33203125" customWidth="1"/>
    <col min="261" max="261" width="17.6640625" customWidth="1"/>
    <col min="262" max="262" width="18.6640625" customWidth="1"/>
    <col min="263" max="263" width="11.83203125" customWidth="1"/>
    <col min="264" max="264" width="15" customWidth="1"/>
    <col min="265" max="265" width="13.33203125" customWidth="1"/>
    <col min="513" max="513" width="23.5" customWidth="1"/>
    <col min="514" max="514" width="15.33203125" customWidth="1"/>
    <col min="515" max="515" width="14.6640625" customWidth="1"/>
    <col min="516" max="516" width="14.33203125" customWidth="1"/>
    <col min="517" max="517" width="17.6640625" customWidth="1"/>
    <col min="518" max="518" width="18.6640625" customWidth="1"/>
    <col min="519" max="519" width="11.83203125" customWidth="1"/>
    <col min="520" max="520" width="15" customWidth="1"/>
    <col min="521" max="521" width="13.33203125" customWidth="1"/>
    <col min="769" max="769" width="23.5" customWidth="1"/>
    <col min="770" max="770" width="15.33203125" customWidth="1"/>
    <col min="771" max="771" width="14.6640625" customWidth="1"/>
    <col min="772" max="772" width="14.33203125" customWidth="1"/>
    <col min="773" max="773" width="17.6640625" customWidth="1"/>
    <col min="774" max="774" width="18.6640625" customWidth="1"/>
    <col min="775" max="775" width="11.83203125" customWidth="1"/>
    <col min="776" max="776" width="15" customWidth="1"/>
    <col min="777" max="777" width="13.33203125" customWidth="1"/>
    <col min="1025" max="1025" width="23.5" customWidth="1"/>
    <col min="1026" max="1026" width="15.33203125" customWidth="1"/>
    <col min="1027" max="1027" width="14.6640625" customWidth="1"/>
    <col min="1028" max="1028" width="14.33203125" customWidth="1"/>
    <col min="1029" max="1029" width="17.6640625" customWidth="1"/>
    <col min="1030" max="1030" width="18.6640625" customWidth="1"/>
    <col min="1031" max="1031" width="11.83203125" customWidth="1"/>
    <col min="1032" max="1032" width="15" customWidth="1"/>
    <col min="1033" max="1033" width="13.33203125" customWidth="1"/>
    <col min="1281" max="1281" width="23.5" customWidth="1"/>
    <col min="1282" max="1282" width="15.33203125" customWidth="1"/>
    <col min="1283" max="1283" width="14.6640625" customWidth="1"/>
    <col min="1284" max="1284" width="14.33203125" customWidth="1"/>
    <col min="1285" max="1285" width="17.6640625" customWidth="1"/>
    <col min="1286" max="1286" width="18.6640625" customWidth="1"/>
    <col min="1287" max="1287" width="11.83203125" customWidth="1"/>
    <col min="1288" max="1288" width="15" customWidth="1"/>
    <col min="1289" max="1289" width="13.33203125" customWidth="1"/>
    <col min="1537" max="1537" width="23.5" customWidth="1"/>
    <col min="1538" max="1538" width="15.33203125" customWidth="1"/>
    <col min="1539" max="1539" width="14.6640625" customWidth="1"/>
    <col min="1540" max="1540" width="14.33203125" customWidth="1"/>
    <col min="1541" max="1541" width="17.6640625" customWidth="1"/>
    <col min="1542" max="1542" width="18.6640625" customWidth="1"/>
    <col min="1543" max="1543" width="11.83203125" customWidth="1"/>
    <col min="1544" max="1544" width="15" customWidth="1"/>
    <col min="1545" max="1545" width="13.33203125" customWidth="1"/>
    <col min="1793" max="1793" width="23.5" customWidth="1"/>
    <col min="1794" max="1794" width="15.33203125" customWidth="1"/>
    <col min="1795" max="1795" width="14.6640625" customWidth="1"/>
    <col min="1796" max="1796" width="14.33203125" customWidth="1"/>
    <col min="1797" max="1797" width="17.6640625" customWidth="1"/>
    <col min="1798" max="1798" width="18.6640625" customWidth="1"/>
    <col min="1799" max="1799" width="11.83203125" customWidth="1"/>
    <col min="1800" max="1800" width="15" customWidth="1"/>
    <col min="1801" max="1801" width="13.33203125" customWidth="1"/>
    <col min="2049" max="2049" width="23.5" customWidth="1"/>
    <col min="2050" max="2050" width="15.33203125" customWidth="1"/>
    <col min="2051" max="2051" width="14.6640625" customWidth="1"/>
    <col min="2052" max="2052" width="14.33203125" customWidth="1"/>
    <col min="2053" max="2053" width="17.6640625" customWidth="1"/>
    <col min="2054" max="2054" width="18.6640625" customWidth="1"/>
    <col min="2055" max="2055" width="11.83203125" customWidth="1"/>
    <col min="2056" max="2056" width="15" customWidth="1"/>
    <col min="2057" max="2057" width="13.33203125" customWidth="1"/>
    <col min="2305" max="2305" width="23.5" customWidth="1"/>
    <col min="2306" max="2306" width="15.33203125" customWidth="1"/>
    <col min="2307" max="2307" width="14.6640625" customWidth="1"/>
    <col min="2308" max="2308" width="14.33203125" customWidth="1"/>
    <col min="2309" max="2309" width="17.6640625" customWidth="1"/>
    <col min="2310" max="2310" width="18.6640625" customWidth="1"/>
    <col min="2311" max="2311" width="11.83203125" customWidth="1"/>
    <col min="2312" max="2312" width="15" customWidth="1"/>
    <col min="2313" max="2313" width="13.33203125" customWidth="1"/>
    <col min="2561" max="2561" width="23.5" customWidth="1"/>
    <col min="2562" max="2562" width="15.33203125" customWidth="1"/>
    <col min="2563" max="2563" width="14.6640625" customWidth="1"/>
    <col min="2564" max="2564" width="14.33203125" customWidth="1"/>
    <col min="2565" max="2565" width="17.6640625" customWidth="1"/>
    <col min="2566" max="2566" width="18.6640625" customWidth="1"/>
    <col min="2567" max="2567" width="11.83203125" customWidth="1"/>
    <col min="2568" max="2568" width="15" customWidth="1"/>
    <col min="2569" max="2569" width="13.33203125" customWidth="1"/>
    <col min="2817" max="2817" width="23.5" customWidth="1"/>
    <col min="2818" max="2818" width="15.33203125" customWidth="1"/>
    <col min="2819" max="2819" width="14.6640625" customWidth="1"/>
    <col min="2820" max="2820" width="14.33203125" customWidth="1"/>
    <col min="2821" max="2821" width="17.6640625" customWidth="1"/>
    <col min="2822" max="2822" width="18.6640625" customWidth="1"/>
    <col min="2823" max="2823" width="11.83203125" customWidth="1"/>
    <col min="2824" max="2824" width="15" customWidth="1"/>
    <col min="2825" max="2825" width="13.33203125" customWidth="1"/>
    <col min="3073" max="3073" width="23.5" customWidth="1"/>
    <col min="3074" max="3074" width="15.33203125" customWidth="1"/>
    <col min="3075" max="3075" width="14.6640625" customWidth="1"/>
    <col min="3076" max="3076" width="14.33203125" customWidth="1"/>
    <col min="3077" max="3077" width="17.6640625" customWidth="1"/>
    <col min="3078" max="3078" width="18.6640625" customWidth="1"/>
    <col min="3079" max="3079" width="11.83203125" customWidth="1"/>
    <col min="3080" max="3080" width="15" customWidth="1"/>
    <col min="3081" max="3081" width="13.33203125" customWidth="1"/>
    <col min="3329" max="3329" width="23.5" customWidth="1"/>
    <col min="3330" max="3330" width="15.33203125" customWidth="1"/>
    <col min="3331" max="3331" width="14.6640625" customWidth="1"/>
    <col min="3332" max="3332" width="14.33203125" customWidth="1"/>
    <col min="3333" max="3333" width="17.6640625" customWidth="1"/>
    <col min="3334" max="3334" width="18.6640625" customWidth="1"/>
    <col min="3335" max="3335" width="11.83203125" customWidth="1"/>
    <col min="3336" max="3336" width="15" customWidth="1"/>
    <col min="3337" max="3337" width="13.33203125" customWidth="1"/>
    <col min="3585" max="3585" width="23.5" customWidth="1"/>
    <col min="3586" max="3586" width="15.33203125" customWidth="1"/>
    <col min="3587" max="3587" width="14.6640625" customWidth="1"/>
    <col min="3588" max="3588" width="14.33203125" customWidth="1"/>
    <col min="3589" max="3589" width="17.6640625" customWidth="1"/>
    <col min="3590" max="3590" width="18.6640625" customWidth="1"/>
    <col min="3591" max="3591" width="11.83203125" customWidth="1"/>
    <col min="3592" max="3592" width="15" customWidth="1"/>
    <col min="3593" max="3593" width="13.33203125" customWidth="1"/>
    <col min="3841" max="3841" width="23.5" customWidth="1"/>
    <col min="3842" max="3842" width="15.33203125" customWidth="1"/>
    <col min="3843" max="3843" width="14.6640625" customWidth="1"/>
    <col min="3844" max="3844" width="14.33203125" customWidth="1"/>
    <col min="3845" max="3845" width="17.6640625" customWidth="1"/>
    <col min="3846" max="3846" width="18.6640625" customWidth="1"/>
    <col min="3847" max="3847" width="11.83203125" customWidth="1"/>
    <col min="3848" max="3848" width="15" customWidth="1"/>
    <col min="3849" max="3849" width="13.33203125" customWidth="1"/>
    <col min="4097" max="4097" width="23.5" customWidth="1"/>
    <col min="4098" max="4098" width="15.33203125" customWidth="1"/>
    <col min="4099" max="4099" width="14.6640625" customWidth="1"/>
    <col min="4100" max="4100" width="14.33203125" customWidth="1"/>
    <col min="4101" max="4101" width="17.6640625" customWidth="1"/>
    <col min="4102" max="4102" width="18.6640625" customWidth="1"/>
    <col min="4103" max="4103" width="11.83203125" customWidth="1"/>
    <col min="4104" max="4104" width="15" customWidth="1"/>
    <col min="4105" max="4105" width="13.33203125" customWidth="1"/>
    <col min="4353" max="4353" width="23.5" customWidth="1"/>
    <col min="4354" max="4354" width="15.33203125" customWidth="1"/>
    <col min="4355" max="4355" width="14.6640625" customWidth="1"/>
    <col min="4356" max="4356" width="14.33203125" customWidth="1"/>
    <col min="4357" max="4357" width="17.6640625" customWidth="1"/>
    <col min="4358" max="4358" width="18.6640625" customWidth="1"/>
    <col min="4359" max="4359" width="11.83203125" customWidth="1"/>
    <col min="4360" max="4360" width="15" customWidth="1"/>
    <col min="4361" max="4361" width="13.33203125" customWidth="1"/>
    <col min="4609" max="4609" width="23.5" customWidth="1"/>
    <col min="4610" max="4610" width="15.33203125" customWidth="1"/>
    <col min="4611" max="4611" width="14.6640625" customWidth="1"/>
    <col min="4612" max="4612" width="14.33203125" customWidth="1"/>
    <col min="4613" max="4613" width="17.6640625" customWidth="1"/>
    <col min="4614" max="4614" width="18.6640625" customWidth="1"/>
    <col min="4615" max="4615" width="11.83203125" customWidth="1"/>
    <col min="4616" max="4616" width="15" customWidth="1"/>
    <col min="4617" max="4617" width="13.33203125" customWidth="1"/>
    <col min="4865" max="4865" width="23.5" customWidth="1"/>
    <col min="4866" max="4866" width="15.33203125" customWidth="1"/>
    <col min="4867" max="4867" width="14.6640625" customWidth="1"/>
    <col min="4868" max="4868" width="14.33203125" customWidth="1"/>
    <col min="4869" max="4869" width="17.6640625" customWidth="1"/>
    <col min="4870" max="4870" width="18.6640625" customWidth="1"/>
    <col min="4871" max="4871" width="11.83203125" customWidth="1"/>
    <col min="4872" max="4872" width="15" customWidth="1"/>
    <col min="4873" max="4873" width="13.33203125" customWidth="1"/>
    <col min="5121" max="5121" width="23.5" customWidth="1"/>
    <col min="5122" max="5122" width="15.33203125" customWidth="1"/>
    <col min="5123" max="5123" width="14.6640625" customWidth="1"/>
    <col min="5124" max="5124" width="14.33203125" customWidth="1"/>
    <col min="5125" max="5125" width="17.6640625" customWidth="1"/>
    <col min="5126" max="5126" width="18.6640625" customWidth="1"/>
    <col min="5127" max="5127" width="11.83203125" customWidth="1"/>
    <col min="5128" max="5128" width="15" customWidth="1"/>
    <col min="5129" max="5129" width="13.33203125" customWidth="1"/>
    <col min="5377" max="5377" width="23.5" customWidth="1"/>
    <col min="5378" max="5378" width="15.33203125" customWidth="1"/>
    <col min="5379" max="5379" width="14.6640625" customWidth="1"/>
    <col min="5380" max="5380" width="14.33203125" customWidth="1"/>
    <col min="5381" max="5381" width="17.6640625" customWidth="1"/>
    <col min="5382" max="5382" width="18.6640625" customWidth="1"/>
    <col min="5383" max="5383" width="11.83203125" customWidth="1"/>
    <col min="5384" max="5384" width="15" customWidth="1"/>
    <col min="5385" max="5385" width="13.33203125" customWidth="1"/>
    <col min="5633" max="5633" width="23.5" customWidth="1"/>
    <col min="5634" max="5634" width="15.33203125" customWidth="1"/>
    <col min="5635" max="5635" width="14.6640625" customWidth="1"/>
    <col min="5636" max="5636" width="14.33203125" customWidth="1"/>
    <col min="5637" max="5637" width="17.6640625" customWidth="1"/>
    <col min="5638" max="5638" width="18.6640625" customWidth="1"/>
    <col min="5639" max="5639" width="11.83203125" customWidth="1"/>
    <col min="5640" max="5640" width="15" customWidth="1"/>
    <col min="5641" max="5641" width="13.33203125" customWidth="1"/>
    <col min="5889" max="5889" width="23.5" customWidth="1"/>
    <col min="5890" max="5890" width="15.33203125" customWidth="1"/>
    <col min="5891" max="5891" width="14.6640625" customWidth="1"/>
    <col min="5892" max="5892" width="14.33203125" customWidth="1"/>
    <col min="5893" max="5893" width="17.6640625" customWidth="1"/>
    <col min="5894" max="5894" width="18.6640625" customWidth="1"/>
    <col min="5895" max="5895" width="11.83203125" customWidth="1"/>
    <col min="5896" max="5896" width="15" customWidth="1"/>
    <col min="5897" max="5897" width="13.33203125" customWidth="1"/>
    <col min="6145" max="6145" width="23.5" customWidth="1"/>
    <col min="6146" max="6146" width="15.33203125" customWidth="1"/>
    <col min="6147" max="6147" width="14.6640625" customWidth="1"/>
    <col min="6148" max="6148" width="14.33203125" customWidth="1"/>
    <col min="6149" max="6149" width="17.6640625" customWidth="1"/>
    <col min="6150" max="6150" width="18.6640625" customWidth="1"/>
    <col min="6151" max="6151" width="11.83203125" customWidth="1"/>
    <col min="6152" max="6152" width="15" customWidth="1"/>
    <col min="6153" max="6153" width="13.33203125" customWidth="1"/>
    <col min="6401" max="6401" width="23.5" customWidth="1"/>
    <col min="6402" max="6402" width="15.33203125" customWidth="1"/>
    <col min="6403" max="6403" width="14.6640625" customWidth="1"/>
    <col min="6404" max="6404" width="14.33203125" customWidth="1"/>
    <col min="6405" max="6405" width="17.6640625" customWidth="1"/>
    <col min="6406" max="6406" width="18.6640625" customWidth="1"/>
    <col min="6407" max="6407" width="11.83203125" customWidth="1"/>
    <col min="6408" max="6408" width="15" customWidth="1"/>
    <col min="6409" max="6409" width="13.33203125" customWidth="1"/>
    <col min="6657" max="6657" width="23.5" customWidth="1"/>
    <col min="6658" max="6658" width="15.33203125" customWidth="1"/>
    <col min="6659" max="6659" width="14.6640625" customWidth="1"/>
    <col min="6660" max="6660" width="14.33203125" customWidth="1"/>
    <col min="6661" max="6661" width="17.6640625" customWidth="1"/>
    <col min="6662" max="6662" width="18.6640625" customWidth="1"/>
    <col min="6663" max="6663" width="11.83203125" customWidth="1"/>
    <col min="6664" max="6664" width="15" customWidth="1"/>
    <col min="6665" max="6665" width="13.33203125" customWidth="1"/>
    <col min="6913" max="6913" width="23.5" customWidth="1"/>
    <col min="6914" max="6914" width="15.33203125" customWidth="1"/>
    <col min="6915" max="6915" width="14.6640625" customWidth="1"/>
    <col min="6916" max="6916" width="14.33203125" customWidth="1"/>
    <col min="6917" max="6917" width="17.6640625" customWidth="1"/>
    <col min="6918" max="6918" width="18.6640625" customWidth="1"/>
    <col min="6919" max="6919" width="11.83203125" customWidth="1"/>
    <col min="6920" max="6920" width="15" customWidth="1"/>
    <col min="6921" max="6921" width="13.33203125" customWidth="1"/>
    <col min="7169" max="7169" width="23.5" customWidth="1"/>
    <col min="7170" max="7170" width="15.33203125" customWidth="1"/>
    <col min="7171" max="7171" width="14.6640625" customWidth="1"/>
    <col min="7172" max="7172" width="14.33203125" customWidth="1"/>
    <col min="7173" max="7173" width="17.6640625" customWidth="1"/>
    <col min="7174" max="7174" width="18.6640625" customWidth="1"/>
    <col min="7175" max="7175" width="11.83203125" customWidth="1"/>
    <col min="7176" max="7176" width="15" customWidth="1"/>
    <col min="7177" max="7177" width="13.33203125" customWidth="1"/>
    <col min="7425" max="7425" width="23.5" customWidth="1"/>
    <col min="7426" max="7426" width="15.33203125" customWidth="1"/>
    <col min="7427" max="7427" width="14.6640625" customWidth="1"/>
    <col min="7428" max="7428" width="14.33203125" customWidth="1"/>
    <col min="7429" max="7429" width="17.6640625" customWidth="1"/>
    <col min="7430" max="7430" width="18.6640625" customWidth="1"/>
    <col min="7431" max="7431" width="11.83203125" customWidth="1"/>
    <col min="7432" max="7432" width="15" customWidth="1"/>
    <col min="7433" max="7433" width="13.33203125" customWidth="1"/>
    <col min="7681" max="7681" width="23.5" customWidth="1"/>
    <col min="7682" max="7682" width="15.33203125" customWidth="1"/>
    <col min="7683" max="7683" width="14.6640625" customWidth="1"/>
    <col min="7684" max="7684" width="14.33203125" customWidth="1"/>
    <col min="7685" max="7685" width="17.6640625" customWidth="1"/>
    <col min="7686" max="7686" width="18.6640625" customWidth="1"/>
    <col min="7687" max="7687" width="11.83203125" customWidth="1"/>
    <col min="7688" max="7688" width="15" customWidth="1"/>
    <col min="7689" max="7689" width="13.33203125" customWidth="1"/>
    <col min="7937" max="7937" width="23.5" customWidth="1"/>
    <col min="7938" max="7938" width="15.33203125" customWidth="1"/>
    <col min="7939" max="7939" width="14.6640625" customWidth="1"/>
    <col min="7940" max="7940" width="14.33203125" customWidth="1"/>
    <col min="7941" max="7941" width="17.6640625" customWidth="1"/>
    <col min="7942" max="7942" width="18.6640625" customWidth="1"/>
    <col min="7943" max="7943" width="11.83203125" customWidth="1"/>
    <col min="7944" max="7944" width="15" customWidth="1"/>
    <col min="7945" max="7945" width="13.33203125" customWidth="1"/>
    <col min="8193" max="8193" width="23.5" customWidth="1"/>
    <col min="8194" max="8194" width="15.33203125" customWidth="1"/>
    <col min="8195" max="8195" width="14.6640625" customWidth="1"/>
    <col min="8196" max="8196" width="14.33203125" customWidth="1"/>
    <col min="8197" max="8197" width="17.6640625" customWidth="1"/>
    <col min="8198" max="8198" width="18.6640625" customWidth="1"/>
    <col min="8199" max="8199" width="11.83203125" customWidth="1"/>
    <col min="8200" max="8200" width="15" customWidth="1"/>
    <col min="8201" max="8201" width="13.33203125" customWidth="1"/>
    <col min="8449" max="8449" width="23.5" customWidth="1"/>
    <col min="8450" max="8450" width="15.33203125" customWidth="1"/>
    <col min="8451" max="8451" width="14.6640625" customWidth="1"/>
    <col min="8452" max="8452" width="14.33203125" customWidth="1"/>
    <col min="8453" max="8453" width="17.6640625" customWidth="1"/>
    <col min="8454" max="8454" width="18.6640625" customWidth="1"/>
    <col min="8455" max="8455" width="11.83203125" customWidth="1"/>
    <col min="8456" max="8456" width="15" customWidth="1"/>
    <col min="8457" max="8457" width="13.33203125" customWidth="1"/>
    <col min="8705" max="8705" width="23.5" customWidth="1"/>
    <col min="8706" max="8706" width="15.33203125" customWidth="1"/>
    <col min="8707" max="8707" width="14.6640625" customWidth="1"/>
    <col min="8708" max="8708" width="14.33203125" customWidth="1"/>
    <col min="8709" max="8709" width="17.6640625" customWidth="1"/>
    <col min="8710" max="8710" width="18.6640625" customWidth="1"/>
    <col min="8711" max="8711" width="11.83203125" customWidth="1"/>
    <col min="8712" max="8712" width="15" customWidth="1"/>
    <col min="8713" max="8713" width="13.33203125" customWidth="1"/>
    <col min="8961" max="8961" width="23.5" customWidth="1"/>
    <col min="8962" max="8962" width="15.33203125" customWidth="1"/>
    <col min="8963" max="8963" width="14.6640625" customWidth="1"/>
    <col min="8964" max="8964" width="14.33203125" customWidth="1"/>
    <col min="8965" max="8965" width="17.6640625" customWidth="1"/>
    <col min="8966" max="8966" width="18.6640625" customWidth="1"/>
    <col min="8967" max="8967" width="11.83203125" customWidth="1"/>
    <col min="8968" max="8968" width="15" customWidth="1"/>
    <col min="8969" max="8969" width="13.33203125" customWidth="1"/>
    <col min="9217" max="9217" width="23.5" customWidth="1"/>
    <col min="9218" max="9218" width="15.33203125" customWidth="1"/>
    <col min="9219" max="9219" width="14.6640625" customWidth="1"/>
    <col min="9220" max="9220" width="14.33203125" customWidth="1"/>
    <col min="9221" max="9221" width="17.6640625" customWidth="1"/>
    <col min="9222" max="9222" width="18.6640625" customWidth="1"/>
    <col min="9223" max="9223" width="11.83203125" customWidth="1"/>
    <col min="9224" max="9224" width="15" customWidth="1"/>
    <col min="9225" max="9225" width="13.33203125" customWidth="1"/>
    <col min="9473" max="9473" width="23.5" customWidth="1"/>
    <col min="9474" max="9474" width="15.33203125" customWidth="1"/>
    <col min="9475" max="9475" width="14.6640625" customWidth="1"/>
    <col min="9476" max="9476" width="14.33203125" customWidth="1"/>
    <col min="9477" max="9477" width="17.6640625" customWidth="1"/>
    <col min="9478" max="9478" width="18.6640625" customWidth="1"/>
    <col min="9479" max="9479" width="11.83203125" customWidth="1"/>
    <col min="9480" max="9480" width="15" customWidth="1"/>
    <col min="9481" max="9481" width="13.33203125" customWidth="1"/>
    <col min="9729" max="9729" width="23.5" customWidth="1"/>
    <col min="9730" max="9730" width="15.33203125" customWidth="1"/>
    <col min="9731" max="9731" width="14.6640625" customWidth="1"/>
    <col min="9732" max="9732" width="14.33203125" customWidth="1"/>
    <col min="9733" max="9733" width="17.6640625" customWidth="1"/>
    <col min="9734" max="9734" width="18.6640625" customWidth="1"/>
    <col min="9735" max="9735" width="11.83203125" customWidth="1"/>
    <col min="9736" max="9736" width="15" customWidth="1"/>
    <col min="9737" max="9737" width="13.33203125" customWidth="1"/>
    <col min="9985" max="9985" width="23.5" customWidth="1"/>
    <col min="9986" max="9986" width="15.33203125" customWidth="1"/>
    <col min="9987" max="9987" width="14.6640625" customWidth="1"/>
    <col min="9988" max="9988" width="14.33203125" customWidth="1"/>
    <col min="9989" max="9989" width="17.6640625" customWidth="1"/>
    <col min="9990" max="9990" width="18.6640625" customWidth="1"/>
    <col min="9991" max="9991" width="11.83203125" customWidth="1"/>
    <col min="9992" max="9992" width="15" customWidth="1"/>
    <col min="9993" max="9993" width="13.33203125" customWidth="1"/>
    <col min="10241" max="10241" width="23.5" customWidth="1"/>
    <col min="10242" max="10242" width="15.33203125" customWidth="1"/>
    <col min="10243" max="10243" width="14.6640625" customWidth="1"/>
    <col min="10244" max="10244" width="14.33203125" customWidth="1"/>
    <col min="10245" max="10245" width="17.6640625" customWidth="1"/>
    <col min="10246" max="10246" width="18.6640625" customWidth="1"/>
    <col min="10247" max="10247" width="11.83203125" customWidth="1"/>
    <col min="10248" max="10248" width="15" customWidth="1"/>
    <col min="10249" max="10249" width="13.33203125" customWidth="1"/>
    <col min="10497" max="10497" width="23.5" customWidth="1"/>
    <col min="10498" max="10498" width="15.33203125" customWidth="1"/>
    <col min="10499" max="10499" width="14.6640625" customWidth="1"/>
    <col min="10500" max="10500" width="14.33203125" customWidth="1"/>
    <col min="10501" max="10501" width="17.6640625" customWidth="1"/>
    <col min="10502" max="10502" width="18.6640625" customWidth="1"/>
    <col min="10503" max="10503" width="11.83203125" customWidth="1"/>
    <col min="10504" max="10504" width="15" customWidth="1"/>
    <col min="10505" max="10505" width="13.33203125" customWidth="1"/>
    <col min="10753" max="10753" width="23.5" customWidth="1"/>
    <col min="10754" max="10754" width="15.33203125" customWidth="1"/>
    <col min="10755" max="10755" width="14.6640625" customWidth="1"/>
    <col min="10756" max="10756" width="14.33203125" customWidth="1"/>
    <col min="10757" max="10757" width="17.6640625" customWidth="1"/>
    <col min="10758" max="10758" width="18.6640625" customWidth="1"/>
    <col min="10759" max="10759" width="11.83203125" customWidth="1"/>
    <col min="10760" max="10760" width="15" customWidth="1"/>
    <col min="10761" max="10761" width="13.33203125" customWidth="1"/>
    <col min="11009" max="11009" width="23.5" customWidth="1"/>
    <col min="11010" max="11010" width="15.33203125" customWidth="1"/>
    <col min="11011" max="11011" width="14.6640625" customWidth="1"/>
    <col min="11012" max="11012" width="14.33203125" customWidth="1"/>
    <col min="11013" max="11013" width="17.6640625" customWidth="1"/>
    <col min="11014" max="11014" width="18.6640625" customWidth="1"/>
    <col min="11015" max="11015" width="11.83203125" customWidth="1"/>
    <col min="11016" max="11016" width="15" customWidth="1"/>
    <col min="11017" max="11017" width="13.33203125" customWidth="1"/>
    <col min="11265" max="11265" width="23.5" customWidth="1"/>
    <col min="11266" max="11266" width="15.33203125" customWidth="1"/>
    <col min="11267" max="11267" width="14.6640625" customWidth="1"/>
    <col min="11268" max="11268" width="14.33203125" customWidth="1"/>
    <col min="11269" max="11269" width="17.6640625" customWidth="1"/>
    <col min="11270" max="11270" width="18.6640625" customWidth="1"/>
    <col min="11271" max="11271" width="11.83203125" customWidth="1"/>
    <col min="11272" max="11272" width="15" customWidth="1"/>
    <col min="11273" max="11273" width="13.33203125" customWidth="1"/>
    <col min="11521" max="11521" width="23.5" customWidth="1"/>
    <col min="11522" max="11522" width="15.33203125" customWidth="1"/>
    <col min="11523" max="11523" width="14.6640625" customWidth="1"/>
    <col min="11524" max="11524" width="14.33203125" customWidth="1"/>
    <col min="11525" max="11525" width="17.6640625" customWidth="1"/>
    <col min="11526" max="11526" width="18.6640625" customWidth="1"/>
    <col min="11527" max="11527" width="11.83203125" customWidth="1"/>
    <col min="11528" max="11528" width="15" customWidth="1"/>
    <col min="11529" max="11529" width="13.33203125" customWidth="1"/>
    <col min="11777" max="11777" width="23.5" customWidth="1"/>
    <col min="11778" max="11778" width="15.33203125" customWidth="1"/>
    <col min="11779" max="11779" width="14.6640625" customWidth="1"/>
    <col min="11780" max="11780" width="14.33203125" customWidth="1"/>
    <col min="11781" max="11781" width="17.6640625" customWidth="1"/>
    <col min="11782" max="11782" width="18.6640625" customWidth="1"/>
    <col min="11783" max="11783" width="11.83203125" customWidth="1"/>
    <col min="11784" max="11784" width="15" customWidth="1"/>
    <col min="11785" max="11785" width="13.33203125" customWidth="1"/>
    <col min="12033" max="12033" width="23.5" customWidth="1"/>
    <col min="12034" max="12034" width="15.33203125" customWidth="1"/>
    <col min="12035" max="12035" width="14.6640625" customWidth="1"/>
    <col min="12036" max="12036" width="14.33203125" customWidth="1"/>
    <col min="12037" max="12037" width="17.6640625" customWidth="1"/>
    <col min="12038" max="12038" width="18.6640625" customWidth="1"/>
    <col min="12039" max="12039" width="11.83203125" customWidth="1"/>
    <col min="12040" max="12040" width="15" customWidth="1"/>
    <col min="12041" max="12041" width="13.33203125" customWidth="1"/>
    <col min="12289" max="12289" width="23.5" customWidth="1"/>
    <col min="12290" max="12290" width="15.33203125" customWidth="1"/>
    <col min="12291" max="12291" width="14.6640625" customWidth="1"/>
    <col min="12292" max="12292" width="14.33203125" customWidth="1"/>
    <col min="12293" max="12293" width="17.6640625" customWidth="1"/>
    <col min="12294" max="12294" width="18.6640625" customWidth="1"/>
    <col min="12295" max="12295" width="11.83203125" customWidth="1"/>
    <col min="12296" max="12296" width="15" customWidth="1"/>
    <col min="12297" max="12297" width="13.33203125" customWidth="1"/>
    <col min="12545" max="12545" width="23.5" customWidth="1"/>
    <col min="12546" max="12546" width="15.33203125" customWidth="1"/>
    <col min="12547" max="12547" width="14.6640625" customWidth="1"/>
    <col min="12548" max="12548" width="14.33203125" customWidth="1"/>
    <col min="12549" max="12549" width="17.6640625" customWidth="1"/>
    <col min="12550" max="12550" width="18.6640625" customWidth="1"/>
    <col min="12551" max="12551" width="11.83203125" customWidth="1"/>
    <col min="12552" max="12552" width="15" customWidth="1"/>
    <col min="12553" max="12553" width="13.33203125" customWidth="1"/>
    <col min="12801" max="12801" width="23.5" customWidth="1"/>
    <col min="12802" max="12802" width="15.33203125" customWidth="1"/>
    <col min="12803" max="12803" width="14.6640625" customWidth="1"/>
    <col min="12804" max="12804" width="14.33203125" customWidth="1"/>
    <col min="12805" max="12805" width="17.6640625" customWidth="1"/>
    <col min="12806" max="12806" width="18.6640625" customWidth="1"/>
    <col min="12807" max="12807" width="11.83203125" customWidth="1"/>
    <col min="12808" max="12808" width="15" customWidth="1"/>
    <col min="12809" max="12809" width="13.33203125" customWidth="1"/>
    <col min="13057" max="13057" width="23.5" customWidth="1"/>
    <col min="13058" max="13058" width="15.33203125" customWidth="1"/>
    <col min="13059" max="13059" width="14.6640625" customWidth="1"/>
    <col min="13060" max="13060" width="14.33203125" customWidth="1"/>
    <col min="13061" max="13061" width="17.6640625" customWidth="1"/>
    <col min="13062" max="13062" width="18.6640625" customWidth="1"/>
    <col min="13063" max="13063" width="11.83203125" customWidth="1"/>
    <col min="13064" max="13064" width="15" customWidth="1"/>
    <col min="13065" max="13065" width="13.33203125" customWidth="1"/>
    <col min="13313" max="13313" width="23.5" customWidth="1"/>
    <col min="13314" max="13314" width="15.33203125" customWidth="1"/>
    <col min="13315" max="13315" width="14.6640625" customWidth="1"/>
    <col min="13316" max="13316" width="14.33203125" customWidth="1"/>
    <col min="13317" max="13317" width="17.6640625" customWidth="1"/>
    <col min="13318" max="13318" width="18.6640625" customWidth="1"/>
    <col min="13319" max="13319" width="11.83203125" customWidth="1"/>
    <col min="13320" max="13320" width="15" customWidth="1"/>
    <col min="13321" max="13321" width="13.33203125" customWidth="1"/>
    <col min="13569" max="13569" width="23.5" customWidth="1"/>
    <col min="13570" max="13570" width="15.33203125" customWidth="1"/>
    <col min="13571" max="13571" width="14.6640625" customWidth="1"/>
    <col min="13572" max="13572" width="14.33203125" customWidth="1"/>
    <col min="13573" max="13573" width="17.6640625" customWidth="1"/>
    <col min="13574" max="13574" width="18.6640625" customWidth="1"/>
    <col min="13575" max="13575" width="11.83203125" customWidth="1"/>
    <col min="13576" max="13576" width="15" customWidth="1"/>
    <col min="13577" max="13577" width="13.33203125" customWidth="1"/>
    <col min="13825" max="13825" width="23.5" customWidth="1"/>
    <col min="13826" max="13826" width="15.33203125" customWidth="1"/>
    <col min="13827" max="13827" width="14.6640625" customWidth="1"/>
    <col min="13828" max="13828" width="14.33203125" customWidth="1"/>
    <col min="13829" max="13829" width="17.6640625" customWidth="1"/>
    <col min="13830" max="13830" width="18.6640625" customWidth="1"/>
    <col min="13831" max="13831" width="11.83203125" customWidth="1"/>
    <col min="13832" max="13832" width="15" customWidth="1"/>
    <col min="13833" max="13833" width="13.33203125" customWidth="1"/>
    <col min="14081" max="14081" width="23.5" customWidth="1"/>
    <col min="14082" max="14082" width="15.33203125" customWidth="1"/>
    <col min="14083" max="14083" width="14.6640625" customWidth="1"/>
    <col min="14084" max="14084" width="14.33203125" customWidth="1"/>
    <col min="14085" max="14085" width="17.6640625" customWidth="1"/>
    <col min="14086" max="14086" width="18.6640625" customWidth="1"/>
    <col min="14087" max="14087" width="11.83203125" customWidth="1"/>
    <col min="14088" max="14088" width="15" customWidth="1"/>
    <col min="14089" max="14089" width="13.33203125" customWidth="1"/>
    <col min="14337" max="14337" width="23.5" customWidth="1"/>
    <col min="14338" max="14338" width="15.33203125" customWidth="1"/>
    <col min="14339" max="14339" width="14.6640625" customWidth="1"/>
    <col min="14340" max="14340" width="14.33203125" customWidth="1"/>
    <col min="14341" max="14341" width="17.6640625" customWidth="1"/>
    <col min="14342" max="14342" width="18.6640625" customWidth="1"/>
    <col min="14343" max="14343" width="11.83203125" customWidth="1"/>
    <col min="14344" max="14344" width="15" customWidth="1"/>
    <col min="14345" max="14345" width="13.33203125" customWidth="1"/>
    <col min="14593" max="14593" width="23.5" customWidth="1"/>
    <col min="14594" max="14594" width="15.33203125" customWidth="1"/>
    <col min="14595" max="14595" width="14.6640625" customWidth="1"/>
    <col min="14596" max="14596" width="14.33203125" customWidth="1"/>
    <col min="14597" max="14597" width="17.6640625" customWidth="1"/>
    <col min="14598" max="14598" width="18.6640625" customWidth="1"/>
    <col min="14599" max="14599" width="11.83203125" customWidth="1"/>
    <col min="14600" max="14600" width="15" customWidth="1"/>
    <col min="14601" max="14601" width="13.33203125" customWidth="1"/>
    <col min="14849" max="14849" width="23.5" customWidth="1"/>
    <col min="14850" max="14850" width="15.33203125" customWidth="1"/>
    <col min="14851" max="14851" width="14.6640625" customWidth="1"/>
    <col min="14852" max="14852" width="14.33203125" customWidth="1"/>
    <col min="14853" max="14853" width="17.6640625" customWidth="1"/>
    <col min="14854" max="14854" width="18.6640625" customWidth="1"/>
    <col min="14855" max="14855" width="11.83203125" customWidth="1"/>
    <col min="14856" max="14856" width="15" customWidth="1"/>
    <col min="14857" max="14857" width="13.33203125" customWidth="1"/>
    <col min="15105" max="15105" width="23.5" customWidth="1"/>
    <col min="15106" max="15106" width="15.33203125" customWidth="1"/>
    <col min="15107" max="15107" width="14.6640625" customWidth="1"/>
    <col min="15108" max="15108" width="14.33203125" customWidth="1"/>
    <col min="15109" max="15109" width="17.6640625" customWidth="1"/>
    <col min="15110" max="15110" width="18.6640625" customWidth="1"/>
    <col min="15111" max="15111" width="11.83203125" customWidth="1"/>
    <col min="15112" max="15112" width="15" customWidth="1"/>
    <col min="15113" max="15113" width="13.33203125" customWidth="1"/>
    <col min="15361" max="15361" width="23.5" customWidth="1"/>
    <col min="15362" max="15362" width="15.33203125" customWidth="1"/>
    <col min="15363" max="15363" width="14.6640625" customWidth="1"/>
    <col min="15364" max="15364" width="14.33203125" customWidth="1"/>
    <col min="15365" max="15365" width="17.6640625" customWidth="1"/>
    <col min="15366" max="15366" width="18.6640625" customWidth="1"/>
    <col min="15367" max="15367" width="11.83203125" customWidth="1"/>
    <col min="15368" max="15368" width="15" customWidth="1"/>
    <col min="15369" max="15369" width="13.33203125" customWidth="1"/>
    <col min="15617" max="15617" width="23.5" customWidth="1"/>
    <col min="15618" max="15618" width="15.33203125" customWidth="1"/>
    <col min="15619" max="15619" width="14.6640625" customWidth="1"/>
    <col min="15620" max="15620" width="14.33203125" customWidth="1"/>
    <col min="15621" max="15621" width="17.6640625" customWidth="1"/>
    <col min="15622" max="15622" width="18.6640625" customWidth="1"/>
    <col min="15623" max="15623" width="11.83203125" customWidth="1"/>
    <col min="15624" max="15624" width="15" customWidth="1"/>
    <col min="15625" max="15625" width="13.33203125" customWidth="1"/>
    <col min="15873" max="15873" width="23.5" customWidth="1"/>
    <col min="15874" max="15874" width="15.33203125" customWidth="1"/>
    <col min="15875" max="15875" width="14.6640625" customWidth="1"/>
    <col min="15876" max="15876" width="14.33203125" customWidth="1"/>
    <col min="15877" max="15877" width="17.6640625" customWidth="1"/>
    <col min="15878" max="15878" width="18.6640625" customWidth="1"/>
    <col min="15879" max="15879" width="11.83203125" customWidth="1"/>
    <col min="15880" max="15880" width="15" customWidth="1"/>
    <col min="15881" max="15881" width="13.33203125" customWidth="1"/>
    <col min="16129" max="16129" width="23.5" customWidth="1"/>
    <col min="16130" max="16130" width="15.33203125" customWidth="1"/>
    <col min="16131" max="16131" width="14.6640625" customWidth="1"/>
    <col min="16132" max="16132" width="14.33203125" customWidth="1"/>
    <col min="16133" max="16133" width="17.6640625" customWidth="1"/>
    <col min="16134" max="16134" width="18.6640625" customWidth="1"/>
    <col min="16135" max="16135" width="11.83203125" customWidth="1"/>
    <col min="16136" max="16136" width="15" customWidth="1"/>
    <col min="16137" max="16137" width="13.33203125" customWidth="1"/>
  </cols>
  <sheetData>
    <row r="1" spans="1:10" ht="16" x14ac:dyDescent="0.2">
      <c r="A1" s="115" t="s">
        <v>0</v>
      </c>
      <c r="B1" s="115"/>
      <c r="C1" s="115"/>
      <c r="D1" s="115"/>
      <c r="E1" s="115"/>
      <c r="F1" s="115"/>
      <c r="G1" s="1"/>
      <c r="H1" s="1"/>
    </row>
    <row r="2" spans="1:10" ht="15.75" customHeight="1" x14ac:dyDescent="0.2">
      <c r="A2" s="116" t="s">
        <v>1</v>
      </c>
      <c r="B2" s="116"/>
      <c r="C2" s="116"/>
      <c r="D2" s="116"/>
      <c r="E2" s="116"/>
      <c r="F2" s="116"/>
      <c r="G2" s="3"/>
      <c r="H2" s="3"/>
    </row>
    <row r="3" spans="1:10" ht="14.25" customHeight="1" x14ac:dyDescent="0.2">
      <c r="A3" s="116" t="s">
        <v>60</v>
      </c>
      <c r="B3" s="116"/>
      <c r="C3" s="116"/>
      <c r="D3" s="116"/>
      <c r="E3" s="116"/>
      <c r="F3" s="116"/>
      <c r="G3" s="3"/>
      <c r="H3" s="3"/>
    </row>
    <row r="4" spans="1:10" ht="14.25" customHeight="1" x14ac:dyDescent="0.2">
      <c r="A4" s="4" t="s">
        <v>2</v>
      </c>
      <c r="B4" s="2"/>
      <c r="C4" s="2"/>
      <c r="D4" s="2"/>
      <c r="E4" s="2"/>
      <c r="F4" s="2"/>
      <c r="G4" s="2"/>
      <c r="H4" s="2"/>
    </row>
    <row r="5" spans="1:10" s="6" customFormat="1" ht="45" customHeight="1" x14ac:dyDescent="0.2">
      <c r="A5" s="117" t="s">
        <v>61</v>
      </c>
      <c r="B5" s="117"/>
      <c r="C5" s="117"/>
      <c r="D5" s="117"/>
      <c r="E5" s="117"/>
      <c r="F5" s="117"/>
      <c r="G5" s="5"/>
      <c r="H5" s="5"/>
    </row>
    <row r="6" spans="1:10" x14ac:dyDescent="0.2">
      <c r="A6" s="118" t="s">
        <v>62</v>
      </c>
      <c r="B6" s="118"/>
      <c r="C6" s="118"/>
      <c r="D6" s="118"/>
      <c r="E6" s="118"/>
      <c r="F6" s="118"/>
    </row>
    <row r="7" spans="1:10" ht="27.75" customHeight="1" x14ac:dyDescent="0.2">
      <c r="A7" s="7" t="s">
        <v>3</v>
      </c>
      <c r="B7" s="8" t="s">
        <v>80</v>
      </c>
      <c r="C7" s="9" t="s">
        <v>63</v>
      </c>
      <c r="D7" s="9" t="s">
        <v>4</v>
      </c>
      <c r="E7" s="9" t="s">
        <v>55</v>
      </c>
      <c r="F7" s="10" t="s">
        <v>64</v>
      </c>
    </row>
    <row r="8" spans="1:10" ht="16" x14ac:dyDescent="0.2">
      <c r="A8" s="11"/>
      <c r="B8" s="12" t="s">
        <v>5</v>
      </c>
      <c r="C8" s="12" t="s">
        <v>5</v>
      </c>
      <c r="D8" s="12" t="s">
        <v>5</v>
      </c>
      <c r="E8" s="12" t="s">
        <v>5</v>
      </c>
      <c r="F8" s="12" t="s">
        <v>5</v>
      </c>
      <c r="J8" t="s">
        <v>3</v>
      </c>
    </row>
    <row r="9" spans="1:10" ht="18" x14ac:dyDescent="0.2">
      <c r="A9" s="13" t="s">
        <v>6</v>
      </c>
      <c r="B9" s="14">
        <v>496.077</v>
      </c>
      <c r="C9" s="14">
        <v>258.90100000000001</v>
      </c>
      <c r="D9" s="14">
        <f>C9-B9</f>
        <v>-237.17599999999999</v>
      </c>
      <c r="E9" s="14">
        <v>308.07100000000003</v>
      </c>
      <c r="F9" s="14">
        <f t="shared" ref="F9:F14" si="0">C9-E9</f>
        <v>-49.170000000000016</v>
      </c>
    </row>
    <row r="10" spans="1:10" ht="18" x14ac:dyDescent="0.2">
      <c r="A10" s="13" t="s">
        <v>7</v>
      </c>
      <c r="B10" s="15">
        <v>388.38099999999997</v>
      </c>
      <c r="C10" s="15">
        <v>228.20500000000001</v>
      </c>
      <c r="D10" s="14">
        <f>C10-B10</f>
        <v>-160.17599999999996</v>
      </c>
      <c r="E10" s="15">
        <v>345.63299999999998</v>
      </c>
      <c r="F10" s="14">
        <f t="shared" si="0"/>
        <v>-117.42799999999997</v>
      </c>
    </row>
    <row r="11" spans="1:10" ht="15.75" customHeight="1" x14ac:dyDescent="0.25">
      <c r="A11" s="16" t="s">
        <v>8</v>
      </c>
      <c r="B11" s="17">
        <f>SUM(B9:B10)</f>
        <v>884.45799999999997</v>
      </c>
      <c r="C11" s="18">
        <f>SUM(C9:C10)</f>
        <v>487.10599999999999</v>
      </c>
      <c r="D11" s="14">
        <f>C11-B11</f>
        <v>-397.35199999999998</v>
      </c>
      <c r="E11" s="18">
        <f>SUM(E9:E10)</f>
        <v>653.70399999999995</v>
      </c>
      <c r="F11" s="14">
        <f t="shared" si="0"/>
        <v>-166.59799999999996</v>
      </c>
    </row>
    <row r="12" spans="1:10" ht="16.5" hidden="1" customHeight="1" x14ac:dyDescent="0.2">
      <c r="A12" s="19" t="s">
        <v>9</v>
      </c>
      <c r="B12" s="15">
        <v>0</v>
      </c>
      <c r="C12" s="15">
        <v>0</v>
      </c>
      <c r="D12" s="15">
        <f>C12-B12</f>
        <v>0</v>
      </c>
      <c r="E12" s="15">
        <v>0</v>
      </c>
      <c r="F12" s="15">
        <f t="shared" si="0"/>
        <v>0</v>
      </c>
    </row>
    <row r="13" spans="1:10" ht="0.75" hidden="1" customHeight="1" x14ac:dyDescent="0.2">
      <c r="A13" s="20" t="s">
        <v>10</v>
      </c>
      <c r="B13" s="14">
        <v>0</v>
      </c>
      <c r="C13" s="14">
        <v>0</v>
      </c>
      <c r="D13" s="14">
        <v>0</v>
      </c>
      <c r="E13" s="14">
        <v>0</v>
      </c>
      <c r="F13" s="14">
        <f t="shared" si="0"/>
        <v>0</v>
      </c>
    </row>
    <row r="14" spans="1:10" ht="17.25" hidden="1" customHeight="1" x14ac:dyDescent="0.25">
      <c r="A14" s="21" t="s">
        <v>8</v>
      </c>
      <c r="B14" s="15">
        <f>B11+B12</f>
        <v>884.45799999999997</v>
      </c>
      <c r="C14" s="15">
        <f>C11+C12+C13</f>
        <v>487.10599999999999</v>
      </c>
      <c r="D14" s="15">
        <f>C14-B14</f>
        <v>-397.35199999999998</v>
      </c>
      <c r="E14" s="15">
        <f>E11+E12+E13</f>
        <v>653.70399999999995</v>
      </c>
      <c r="F14" s="15">
        <f t="shared" si="0"/>
        <v>-166.59799999999996</v>
      </c>
    </row>
    <row r="15" spans="1:10" ht="19.5" customHeight="1" x14ac:dyDescent="0.2">
      <c r="A15" s="22"/>
      <c r="B15" s="23"/>
      <c r="C15" s="23"/>
      <c r="D15" s="23"/>
      <c r="E15" s="23"/>
      <c r="F15" s="24"/>
    </row>
    <row r="16" spans="1:10" ht="16" x14ac:dyDescent="0.2">
      <c r="A16" s="119" t="s">
        <v>11</v>
      </c>
      <c r="B16" s="119"/>
      <c r="C16" s="119"/>
      <c r="D16" s="119"/>
      <c r="E16" s="119"/>
      <c r="F16" s="119"/>
      <c r="J16" s="25"/>
    </row>
    <row r="17" spans="1:10" ht="27.75" customHeight="1" x14ac:dyDescent="0.2">
      <c r="A17" s="26" t="s">
        <v>12</v>
      </c>
      <c r="B17" s="10" t="s">
        <v>80</v>
      </c>
      <c r="C17" s="9" t="s">
        <v>63</v>
      </c>
      <c r="D17" s="12" t="s">
        <v>4</v>
      </c>
      <c r="E17" s="9" t="s">
        <v>55</v>
      </c>
      <c r="F17" s="10" t="s">
        <v>64</v>
      </c>
    </row>
    <row r="18" spans="1:10" ht="15" customHeight="1" x14ac:dyDescent="0.2">
      <c r="A18" s="27"/>
      <c r="B18" s="28" t="s">
        <v>13</v>
      </c>
      <c r="C18" s="28" t="s">
        <v>13</v>
      </c>
      <c r="D18" s="28" t="s">
        <v>13</v>
      </c>
      <c r="E18" s="28" t="s">
        <v>14</v>
      </c>
      <c r="F18" s="28" t="s">
        <v>13</v>
      </c>
      <c r="J18" s="25"/>
    </row>
    <row r="19" spans="1:10" ht="24" customHeight="1" x14ac:dyDescent="0.2">
      <c r="A19" s="29" t="s">
        <v>15</v>
      </c>
      <c r="B19" s="30">
        <f>B14</f>
        <v>884.45799999999997</v>
      </c>
      <c r="C19" s="30">
        <f>C11</f>
        <v>487.10599999999999</v>
      </c>
      <c r="D19" s="30">
        <f t="shared" ref="D19:D24" si="1">C19-B19</f>
        <v>-397.35199999999998</v>
      </c>
      <c r="E19" s="30">
        <f>E11</f>
        <v>653.70399999999995</v>
      </c>
      <c r="F19" s="30">
        <f t="shared" ref="F19:F24" si="2">C19-E19</f>
        <v>-166.59799999999996</v>
      </c>
    </row>
    <row r="20" spans="1:10" ht="28.5" customHeight="1" x14ac:dyDescent="0.2">
      <c r="A20" s="31" t="s">
        <v>58</v>
      </c>
      <c r="B20" s="30">
        <v>0</v>
      </c>
      <c r="C20" s="30">
        <v>-28.545000000000002</v>
      </c>
      <c r="D20" s="30">
        <f t="shared" si="1"/>
        <v>-28.545000000000002</v>
      </c>
      <c r="E20" s="30">
        <v>-28.545000000000002</v>
      </c>
      <c r="F20" s="30">
        <f t="shared" si="2"/>
        <v>0</v>
      </c>
    </row>
    <row r="21" spans="1:10" ht="43.5" customHeight="1" x14ac:dyDescent="0.2">
      <c r="A21" s="32" t="s">
        <v>59</v>
      </c>
      <c r="B21" s="30">
        <v>0</v>
      </c>
      <c r="C21" s="30">
        <v>-18.163</v>
      </c>
      <c r="D21" s="30">
        <f t="shared" si="1"/>
        <v>-18.163</v>
      </c>
      <c r="E21" s="30">
        <v>-18.163</v>
      </c>
      <c r="F21" s="30">
        <f t="shared" si="2"/>
        <v>0</v>
      </c>
      <c r="H21" s="25"/>
    </row>
    <row r="22" spans="1:10" ht="33" customHeight="1" x14ac:dyDescent="0.2">
      <c r="A22" s="32" t="s">
        <v>16</v>
      </c>
      <c r="B22" s="30">
        <v>0</v>
      </c>
      <c r="C22" s="30">
        <v>-37.826000000000001</v>
      </c>
      <c r="D22" s="30">
        <f t="shared" si="1"/>
        <v>-37.826000000000001</v>
      </c>
      <c r="E22" s="30">
        <v>-47.024999999999999</v>
      </c>
      <c r="F22" s="30">
        <f t="shared" si="2"/>
        <v>9.1989999999999981</v>
      </c>
    </row>
    <row r="23" spans="1:10" ht="21.75" customHeight="1" x14ac:dyDescent="0.2">
      <c r="A23" s="32" t="s">
        <v>17</v>
      </c>
      <c r="B23" s="30">
        <v>0</v>
      </c>
      <c r="C23" s="30">
        <v>0</v>
      </c>
      <c r="D23" s="30">
        <f t="shared" si="1"/>
        <v>0</v>
      </c>
      <c r="E23" s="30">
        <v>0</v>
      </c>
      <c r="F23" s="30">
        <f t="shared" si="2"/>
        <v>0</v>
      </c>
    </row>
    <row r="24" spans="1:10" ht="38.25" customHeight="1" x14ac:dyDescent="0.2">
      <c r="A24" s="120" t="s">
        <v>18</v>
      </c>
      <c r="B24" s="113">
        <v>0</v>
      </c>
      <c r="C24" s="113">
        <v>0</v>
      </c>
      <c r="D24" s="113">
        <f t="shared" si="1"/>
        <v>0</v>
      </c>
      <c r="E24" s="113">
        <v>-120</v>
      </c>
      <c r="F24" s="113">
        <f t="shared" si="2"/>
        <v>120</v>
      </c>
    </row>
    <row r="25" spans="1:10" ht="0.75" customHeight="1" x14ac:dyDescent="0.2">
      <c r="A25" s="121"/>
      <c r="B25" s="114"/>
      <c r="C25" s="114"/>
      <c r="D25" s="114"/>
      <c r="E25" s="114"/>
      <c r="F25" s="114"/>
      <c r="H25" s="33"/>
    </row>
    <row r="26" spans="1:10" ht="18.75" customHeight="1" x14ac:dyDescent="0.2">
      <c r="A26" s="34" t="s">
        <v>19</v>
      </c>
      <c r="B26" s="35">
        <f>SUM(B19:B25)</f>
        <v>884.45799999999997</v>
      </c>
      <c r="C26" s="35">
        <f>SUM(C19:C25)</f>
        <v>402.57199999999995</v>
      </c>
      <c r="D26" s="35">
        <f>SUM(D19:D25)</f>
        <v>-481.88600000000002</v>
      </c>
      <c r="E26" s="35">
        <f>SUM(E19:E25)</f>
        <v>439.971</v>
      </c>
      <c r="F26" s="35">
        <f>SUM(F19:F25)</f>
        <v>-37.398999999999944</v>
      </c>
      <c r="H26" s="36"/>
      <c r="I26" s="37"/>
    </row>
    <row r="27" spans="1:10" ht="15" customHeight="1" x14ac:dyDescent="0.2">
      <c r="A27" s="124" t="s">
        <v>65</v>
      </c>
      <c r="B27" s="113">
        <v>23.931999999999999</v>
      </c>
      <c r="C27" s="113">
        <v>-4.4210000000000003</v>
      </c>
      <c r="D27" s="113">
        <f>C27-B27</f>
        <v>-28.352999999999998</v>
      </c>
      <c r="E27" s="113">
        <v>-8.3659999999999997</v>
      </c>
      <c r="F27" s="113">
        <f>C27-E27</f>
        <v>3.9449999999999994</v>
      </c>
      <c r="H27" s="38"/>
      <c r="I27" s="39"/>
    </row>
    <row r="28" spans="1:10" ht="12.75" customHeight="1" x14ac:dyDescent="0.2">
      <c r="A28" s="125"/>
      <c r="B28" s="114"/>
      <c r="C28" s="114"/>
      <c r="D28" s="114"/>
      <c r="E28" s="114"/>
      <c r="F28" s="114"/>
    </row>
    <row r="29" spans="1:10" ht="26.25" customHeight="1" x14ac:dyDescent="0.2">
      <c r="A29" s="40" t="s">
        <v>56</v>
      </c>
      <c r="B29" s="41">
        <v>0</v>
      </c>
      <c r="C29" s="41">
        <v>-14.287000000000001</v>
      </c>
      <c r="D29" s="41">
        <v>0</v>
      </c>
      <c r="E29" s="41">
        <v>-14.287000000000001</v>
      </c>
      <c r="F29" s="41">
        <f>C29-E29</f>
        <v>0</v>
      </c>
    </row>
    <row r="30" spans="1:10" ht="15" customHeight="1" x14ac:dyDescent="0.2">
      <c r="A30" s="126" t="s">
        <v>66</v>
      </c>
      <c r="B30" s="113">
        <v>14.516</v>
      </c>
      <c r="C30" s="113">
        <v>-8.3000000000000007</v>
      </c>
      <c r="D30" s="113">
        <f>C30-B30</f>
        <v>-22.816000000000003</v>
      </c>
      <c r="E30" s="113">
        <v>-9.76</v>
      </c>
      <c r="F30" s="122">
        <f>C30-E30</f>
        <v>1.4599999999999991</v>
      </c>
    </row>
    <row r="31" spans="1:10" ht="15" customHeight="1" x14ac:dyDescent="0.2">
      <c r="A31" s="127"/>
      <c r="B31" s="114"/>
      <c r="C31" s="114"/>
      <c r="D31" s="114"/>
      <c r="E31" s="114"/>
      <c r="F31" s="123"/>
    </row>
    <row r="32" spans="1:10" ht="30.75" customHeight="1" x14ac:dyDescent="0.25">
      <c r="A32" s="43" t="s">
        <v>67</v>
      </c>
      <c r="B32" s="42">
        <v>12.44</v>
      </c>
      <c r="C32" s="30">
        <v>-4.6109999999999998</v>
      </c>
      <c r="D32" s="30">
        <f>C32-B32</f>
        <v>-17.050999999999998</v>
      </c>
      <c r="E32" s="30">
        <v>-5.3680000000000003</v>
      </c>
      <c r="F32" s="30">
        <f>C32-E32</f>
        <v>0.75700000000000056</v>
      </c>
    </row>
    <row r="33" spans="1:10" ht="15" customHeight="1" x14ac:dyDescent="0.2">
      <c r="A33" s="43" t="s">
        <v>20</v>
      </c>
      <c r="B33" s="30">
        <v>0</v>
      </c>
      <c r="C33" s="30">
        <v>-4.0529999999999999</v>
      </c>
      <c r="D33" s="30">
        <f>C33-B33</f>
        <v>-4.0529999999999999</v>
      </c>
      <c r="E33" s="30">
        <v>-3.907</v>
      </c>
      <c r="F33" s="30">
        <f>C33-E33</f>
        <v>-0.14599999999999991</v>
      </c>
    </row>
    <row r="34" spans="1:10" ht="26.25" customHeight="1" x14ac:dyDescent="0.2">
      <c r="A34" s="44" t="s">
        <v>77</v>
      </c>
      <c r="B34" s="30">
        <v>0</v>
      </c>
      <c r="C34" s="30">
        <f>-0.1</f>
        <v>-0.1</v>
      </c>
      <c r="D34" s="30">
        <f>C34-B34</f>
        <v>-0.1</v>
      </c>
      <c r="E34" s="30">
        <f>-4+-5.165</f>
        <v>-9.1649999999999991</v>
      </c>
      <c r="F34" s="30">
        <f>C34-E34</f>
        <v>9.0649999999999995</v>
      </c>
    </row>
    <row r="35" spans="1:10" ht="24.75" customHeight="1" x14ac:dyDescent="0.2">
      <c r="A35" s="45" t="s">
        <v>21</v>
      </c>
      <c r="B35" s="35">
        <f>SUM(B26:B34)</f>
        <v>935.346</v>
      </c>
      <c r="C35" s="35">
        <f>SUM(C26:C34)</f>
        <v>366.79999999999995</v>
      </c>
      <c r="D35" s="35">
        <f>SUM(D26:D34)</f>
        <v>-554.25900000000013</v>
      </c>
      <c r="E35" s="35">
        <f>SUM(E26:E34)</f>
        <v>389.11800000000005</v>
      </c>
      <c r="F35" s="35">
        <f>SUM(F26:F34)</f>
        <v>-22.317999999999941</v>
      </c>
      <c r="H35" s="46"/>
    </row>
    <row r="36" spans="1:10" ht="14.25" customHeight="1" x14ac:dyDescent="0.2">
      <c r="A36" s="47" t="s">
        <v>22</v>
      </c>
      <c r="B36" s="30"/>
      <c r="C36" s="48"/>
      <c r="D36" s="30"/>
      <c r="E36" s="48"/>
      <c r="F36" s="48"/>
      <c r="H36" s="25"/>
    </row>
    <row r="37" spans="1:10" ht="27.75" customHeight="1" x14ac:dyDescent="0.2">
      <c r="A37" s="49" t="s">
        <v>23</v>
      </c>
      <c r="B37" s="30">
        <v>458.767</v>
      </c>
      <c r="C37" s="30">
        <f>(C35-C40)*0.5268</f>
        <v>178.68318479999999</v>
      </c>
      <c r="D37" s="30">
        <f>C37-B37</f>
        <v>-280.0838152</v>
      </c>
      <c r="E37" s="30">
        <f>(E35-E40)*0.5268</f>
        <v>187.74519840000002</v>
      </c>
      <c r="F37" s="30">
        <f>C37-E37</f>
        <v>-9.0620136000000286</v>
      </c>
    </row>
    <row r="38" spans="1:10" ht="30" customHeight="1" x14ac:dyDescent="0.2">
      <c r="A38" s="49" t="s">
        <v>24</v>
      </c>
      <c r="B38" s="30">
        <v>232.69300000000001</v>
      </c>
      <c r="C38" s="30">
        <f>(C35-C40)*0.2672</f>
        <v>90.630499199999988</v>
      </c>
      <c r="D38" s="30">
        <f>C38-B38</f>
        <v>-142.06250080000001</v>
      </c>
      <c r="E38" s="30">
        <f>(E35-E40)*0.2672</f>
        <v>95.226873600000005</v>
      </c>
      <c r="F38" s="30">
        <f>C38-E38</f>
        <v>-4.5963744000000162</v>
      </c>
    </row>
    <row r="39" spans="1:10" ht="29.25" customHeight="1" x14ac:dyDescent="0.2">
      <c r="A39" s="49" t="s">
        <v>25</v>
      </c>
      <c r="B39" s="30">
        <v>179.39599999999999</v>
      </c>
      <c r="C39" s="30">
        <f>(C35-C40)*0.206</f>
        <v>69.872315999999998</v>
      </c>
      <c r="D39" s="30">
        <f>C39-B39</f>
        <v>-109.52368399999999</v>
      </c>
      <c r="E39" s="30">
        <f>(E35-E40)*0.206</f>
        <v>73.415928000000008</v>
      </c>
      <c r="F39" s="30">
        <f>C39-E39</f>
        <v>-3.5436120000000102</v>
      </c>
    </row>
    <row r="40" spans="1:10" ht="38.25" customHeight="1" x14ac:dyDescent="0.2">
      <c r="A40" s="50" t="s">
        <v>68</v>
      </c>
      <c r="B40" s="30">
        <f>0.13*B9</f>
        <v>64.490009999999998</v>
      </c>
      <c r="C40" s="30">
        <v>27.614000000000001</v>
      </c>
      <c r="D40" s="30">
        <f>C40-B40</f>
        <v>-36.876009999999994</v>
      </c>
      <c r="E40" s="30">
        <v>32.729999999999997</v>
      </c>
      <c r="F40" s="30">
        <f>C40-E40</f>
        <v>-5.1159999999999961</v>
      </c>
      <c r="H40" s="51"/>
      <c r="J40" s="25"/>
    </row>
    <row r="41" spans="1:10" ht="15.75" customHeight="1" x14ac:dyDescent="0.2">
      <c r="A41" s="129" t="s">
        <v>26</v>
      </c>
      <c r="B41" s="131">
        <f>SUM(B37:B40)</f>
        <v>935.34600999999998</v>
      </c>
      <c r="C41" s="131">
        <f>SUM(C37:C40)</f>
        <v>366.79999999999995</v>
      </c>
      <c r="D41" s="131">
        <f>SUM(D37:D40)</f>
        <v>-568.54600999999991</v>
      </c>
      <c r="E41" s="131">
        <f>SUM(E37:E40)</f>
        <v>389.11800000000005</v>
      </c>
      <c r="F41" s="131">
        <f>SUM(F37:F40)</f>
        <v>-22.318000000000051</v>
      </c>
      <c r="I41" s="52"/>
    </row>
    <row r="42" spans="1:10" ht="4.5" customHeight="1" x14ac:dyDescent="0.2">
      <c r="A42" s="130"/>
      <c r="B42" s="132"/>
      <c r="C42" s="132"/>
      <c r="D42" s="132"/>
      <c r="E42" s="132"/>
      <c r="F42" s="132"/>
    </row>
    <row r="43" spans="1:10" x14ac:dyDescent="0.2">
      <c r="A43" s="53"/>
      <c r="B43" s="54"/>
      <c r="C43" s="54"/>
      <c r="D43" s="54"/>
      <c r="E43" s="54"/>
      <c r="F43" s="54"/>
    </row>
    <row r="44" spans="1:10" x14ac:dyDescent="0.2">
      <c r="A44" s="53"/>
      <c r="B44" s="54"/>
      <c r="C44" s="54"/>
      <c r="D44" s="54"/>
      <c r="E44" s="54"/>
      <c r="F44" s="54"/>
    </row>
    <row r="45" spans="1:10" x14ac:dyDescent="0.2">
      <c r="A45" s="53"/>
      <c r="B45" s="54"/>
      <c r="C45" s="54"/>
      <c r="D45" s="54"/>
      <c r="E45" s="54"/>
      <c r="F45" s="54"/>
    </row>
    <row r="46" spans="1:10" ht="18" x14ac:dyDescent="0.2">
      <c r="A46" s="55" t="s">
        <v>27</v>
      </c>
      <c r="B46" s="133" t="s">
        <v>28</v>
      </c>
      <c r="C46" s="133"/>
      <c r="D46" s="133"/>
      <c r="E46" s="56"/>
      <c r="F46" s="56"/>
      <c r="G46" s="57"/>
      <c r="H46" s="57"/>
    </row>
    <row r="47" spans="1:10" ht="52.5" customHeight="1" x14ac:dyDescent="0.2">
      <c r="A47" s="134" t="s">
        <v>69</v>
      </c>
      <c r="B47" s="134"/>
      <c r="C47" s="134"/>
      <c r="D47" s="134"/>
      <c r="E47" s="134"/>
      <c r="F47" s="134"/>
      <c r="G47" s="58"/>
      <c r="H47" s="58"/>
    </row>
    <row r="48" spans="1:10" ht="29.25" customHeight="1" x14ac:dyDescent="0.2">
      <c r="A48" s="59"/>
      <c r="B48" s="8" t="s">
        <v>80</v>
      </c>
      <c r="C48" s="9" t="s">
        <v>63</v>
      </c>
      <c r="D48" s="9" t="s">
        <v>4</v>
      </c>
      <c r="E48" s="9" t="s">
        <v>55</v>
      </c>
      <c r="F48" s="10" t="s">
        <v>64</v>
      </c>
    </row>
    <row r="49" spans="1:10" ht="14.25" customHeight="1" x14ac:dyDescent="0.2">
      <c r="A49" s="60"/>
      <c r="B49" s="61" t="s">
        <v>29</v>
      </c>
      <c r="C49" s="62" t="s">
        <v>29</v>
      </c>
      <c r="D49" s="61" t="s">
        <v>29</v>
      </c>
      <c r="E49" s="62" t="s">
        <v>29</v>
      </c>
      <c r="F49" s="62" t="s">
        <v>29</v>
      </c>
    </row>
    <row r="50" spans="1:10" x14ac:dyDescent="0.2">
      <c r="A50" s="63" t="s">
        <v>30</v>
      </c>
      <c r="B50" s="64"/>
      <c r="C50" s="64" t="s">
        <v>3</v>
      </c>
      <c r="D50" s="65"/>
      <c r="E50" s="64"/>
      <c r="F50" s="64"/>
      <c r="H50" t="s">
        <v>3</v>
      </c>
    </row>
    <row r="51" spans="1:10" ht="19" x14ac:dyDescent="0.25">
      <c r="A51" s="66" t="s">
        <v>31</v>
      </c>
      <c r="B51" s="67">
        <v>246.148</v>
      </c>
      <c r="C51" s="67">
        <v>240.79900000000001</v>
      </c>
      <c r="D51" s="67">
        <f>C51-B51</f>
        <v>-5.3489999999999895</v>
      </c>
      <c r="E51" s="67">
        <v>250.00899999999999</v>
      </c>
      <c r="F51" s="67">
        <f>C51-E51</f>
        <v>-9.2099999999999795</v>
      </c>
    </row>
    <row r="52" spans="1:10" ht="32.25" customHeight="1" x14ac:dyDescent="0.25">
      <c r="A52" s="68" t="s">
        <v>76</v>
      </c>
      <c r="B52" s="67">
        <v>7.0890000000000004</v>
      </c>
      <c r="C52" s="67">
        <v>6.9349999999999996</v>
      </c>
      <c r="D52" s="67">
        <f>B52-C52</f>
        <v>0.1540000000000008</v>
      </c>
      <c r="E52" s="67">
        <v>7.2</v>
      </c>
      <c r="F52" s="67">
        <f>C52-E52</f>
        <v>-0.26500000000000057</v>
      </c>
    </row>
    <row r="53" spans="1:10" ht="31.5" customHeight="1" x14ac:dyDescent="0.2">
      <c r="A53" s="68" t="s">
        <v>75</v>
      </c>
      <c r="B53" s="69">
        <f>0.04*B51</f>
        <v>9.8459199999999996</v>
      </c>
      <c r="C53" s="70">
        <v>9.6319999999999997</v>
      </c>
      <c r="D53" s="71">
        <f>C53-B53</f>
        <v>-0.21391999999999989</v>
      </c>
      <c r="E53" s="70">
        <v>10</v>
      </c>
      <c r="F53" s="70">
        <f>C53-E53</f>
        <v>-0.36800000000000033</v>
      </c>
    </row>
    <row r="54" spans="1:10" ht="18" x14ac:dyDescent="0.2">
      <c r="A54" s="72" t="s">
        <v>3</v>
      </c>
      <c r="B54" s="73">
        <f>B51-B52-B53</f>
        <v>229.21307999999999</v>
      </c>
      <c r="C54" s="73">
        <f>C51-C52-C53</f>
        <v>224.232</v>
      </c>
      <c r="D54" s="73">
        <f>C54-B54</f>
        <v>-4.9810799999999915</v>
      </c>
      <c r="E54" s="73">
        <f>E51-E52-E53</f>
        <v>232.809</v>
      </c>
      <c r="F54" s="73">
        <f>F51-F52-F53</f>
        <v>-8.5769999999999786</v>
      </c>
    </row>
    <row r="55" spans="1:10" ht="13.5" customHeight="1" x14ac:dyDescent="0.2">
      <c r="A55" s="72" t="s">
        <v>32</v>
      </c>
      <c r="B55" s="74"/>
      <c r="C55" s="71" t="s">
        <v>3</v>
      </c>
      <c r="D55" s="75"/>
      <c r="E55" s="71" t="s">
        <v>3</v>
      </c>
      <c r="F55" s="71"/>
    </row>
    <row r="56" spans="1:10" ht="18" customHeight="1" x14ac:dyDescent="0.2">
      <c r="A56" s="76" t="s">
        <v>33</v>
      </c>
      <c r="B56" s="71">
        <f>B54*0.15</f>
        <v>34.381961999999994</v>
      </c>
      <c r="C56" s="71">
        <f>C54*0.15</f>
        <v>33.634799999999998</v>
      </c>
      <c r="D56" s="71">
        <f>C56-B56</f>
        <v>-0.74716199999999588</v>
      </c>
      <c r="E56" s="71">
        <f>E54*0.15</f>
        <v>34.921349999999997</v>
      </c>
      <c r="F56" s="77">
        <f>C56-E56</f>
        <v>-1.2865499999999983</v>
      </c>
    </row>
    <row r="57" spans="1:10" ht="25.5" customHeight="1" x14ac:dyDescent="0.2">
      <c r="A57" s="78" t="s">
        <v>34</v>
      </c>
      <c r="B57" s="79">
        <f>B54*0.5</f>
        <v>114.60654</v>
      </c>
      <c r="C57" s="79">
        <f>C54*0.5</f>
        <v>112.116</v>
      </c>
      <c r="D57" s="80">
        <f>C57-B57</f>
        <v>-2.4905399999999958</v>
      </c>
      <c r="E57" s="79">
        <f>E54*0.5</f>
        <v>116.4045</v>
      </c>
      <c r="F57" s="81">
        <f>C57-E57</f>
        <v>-4.2884999999999991</v>
      </c>
      <c r="I57" s="25"/>
    </row>
    <row r="58" spans="1:10" ht="26.25" customHeight="1" x14ac:dyDescent="0.2">
      <c r="A58" s="82" t="s">
        <v>35</v>
      </c>
      <c r="B58" s="69">
        <f>B54*0.35</f>
        <v>80.224577999999994</v>
      </c>
      <c r="C58" s="69">
        <f>C54*0.35</f>
        <v>78.481200000000001</v>
      </c>
      <c r="D58" s="71">
        <f>C58-B58</f>
        <v>-1.7433779999999928</v>
      </c>
      <c r="E58" s="69">
        <f>E54*0.35</f>
        <v>81.483149999999995</v>
      </c>
      <c r="F58" s="83">
        <f>C58-E58</f>
        <v>-3.0019499999999937</v>
      </c>
    </row>
    <row r="59" spans="1:10" ht="18" x14ac:dyDescent="0.2">
      <c r="A59" s="72" t="s">
        <v>26</v>
      </c>
      <c r="B59" s="73">
        <f>SUM(B56:B58)</f>
        <v>229.21307999999999</v>
      </c>
      <c r="C59" s="73">
        <f>SUM(C56:C58)</f>
        <v>224.232</v>
      </c>
      <c r="D59" s="17">
        <f>SUM(D56:D58)</f>
        <v>-4.9810799999999844</v>
      </c>
      <c r="E59" s="73">
        <f>SUM(E56:E58)</f>
        <v>232.809</v>
      </c>
      <c r="F59" s="73">
        <f>SUM(F56:F58)</f>
        <v>-8.5769999999999911</v>
      </c>
    </row>
    <row r="60" spans="1:10" x14ac:dyDescent="0.2">
      <c r="A60" s="84"/>
      <c r="B60" s="85"/>
      <c r="C60" s="85"/>
      <c r="D60" s="86"/>
      <c r="E60" s="85"/>
      <c r="F60" s="87"/>
    </row>
    <row r="61" spans="1:10" ht="38.25" customHeight="1" x14ac:dyDescent="0.2">
      <c r="A61" s="135" t="s">
        <v>36</v>
      </c>
      <c r="B61" s="136"/>
      <c r="C61" s="136"/>
      <c r="D61" s="136"/>
      <c r="E61" s="136"/>
      <c r="F61" s="136"/>
      <c r="G61" s="88"/>
      <c r="H61" s="88"/>
    </row>
    <row r="62" spans="1:10" ht="39" customHeight="1" x14ac:dyDescent="0.2">
      <c r="A62" s="59"/>
      <c r="B62" s="89" t="s">
        <v>37</v>
      </c>
      <c r="C62" s="90" t="s">
        <v>38</v>
      </c>
      <c r="D62" s="10" t="s">
        <v>39</v>
      </c>
      <c r="E62" s="8" t="s">
        <v>70</v>
      </c>
      <c r="F62" s="10" t="s">
        <v>26</v>
      </c>
      <c r="G62" s="91"/>
      <c r="H62" s="91"/>
      <c r="I62" s="91"/>
    </row>
    <row r="63" spans="1:10" ht="14.25" customHeight="1" x14ac:dyDescent="0.2">
      <c r="A63" s="59"/>
      <c r="B63" s="61" t="s">
        <v>29</v>
      </c>
      <c r="C63" s="61" t="s">
        <v>29</v>
      </c>
      <c r="D63" s="61" t="s">
        <v>29</v>
      </c>
      <c r="E63" s="61" t="s">
        <v>29</v>
      </c>
      <c r="F63" s="61" t="s">
        <v>29</v>
      </c>
      <c r="G63" s="53"/>
      <c r="H63" s="53"/>
      <c r="I63" s="92"/>
    </row>
    <row r="64" spans="1:10" ht="20.25" customHeight="1" x14ac:dyDescent="0.2">
      <c r="A64" s="76" t="s">
        <v>40</v>
      </c>
      <c r="B64" s="30">
        <f>C37</f>
        <v>178.68318479999999</v>
      </c>
      <c r="C64" s="30">
        <f>C56</f>
        <v>33.634799999999998</v>
      </c>
      <c r="D64" s="71">
        <v>1.7470000000000001</v>
      </c>
      <c r="E64" s="71">
        <v>54.997999999999998</v>
      </c>
      <c r="F64" s="71">
        <f>B64+C64+D64+E64</f>
        <v>269.06298479999998</v>
      </c>
      <c r="G64" s="93"/>
      <c r="H64" s="94"/>
      <c r="I64" s="94"/>
      <c r="J64" s="25"/>
    </row>
    <row r="65" spans="1:12" ht="18" x14ac:dyDescent="0.2">
      <c r="A65" s="59" t="s">
        <v>41</v>
      </c>
      <c r="B65" s="30">
        <f>C38</f>
        <v>90.630499199999988</v>
      </c>
      <c r="C65" s="30">
        <f>C57</f>
        <v>112.116</v>
      </c>
      <c r="D65" s="71">
        <v>5.8220000000000001</v>
      </c>
      <c r="E65" s="71">
        <v>27.896000000000001</v>
      </c>
      <c r="F65" s="71">
        <f t="shared" ref="F65:F69" si="3">B65+C65+D65+E65</f>
        <v>236.46449919999998</v>
      </c>
      <c r="G65" s="93"/>
      <c r="H65" s="94"/>
      <c r="I65" s="94"/>
      <c r="J65" s="25"/>
    </row>
    <row r="66" spans="1:12" ht="30" customHeight="1" x14ac:dyDescent="0.2">
      <c r="A66" s="82" t="s">
        <v>42</v>
      </c>
      <c r="B66" s="30">
        <f>C39</f>
        <v>69.872315999999998</v>
      </c>
      <c r="C66" s="71">
        <f>C58</f>
        <v>78.481200000000001</v>
      </c>
      <c r="D66" s="71">
        <v>4.0759999999999996</v>
      </c>
      <c r="E66" s="71">
        <v>21.506</v>
      </c>
      <c r="F66" s="71">
        <f t="shared" si="3"/>
        <v>173.93551600000001</v>
      </c>
      <c r="G66" s="93"/>
      <c r="H66" s="94"/>
      <c r="I66" s="94"/>
    </row>
    <row r="67" spans="1:12" ht="31.5" customHeight="1" x14ac:dyDescent="0.2">
      <c r="A67" s="82" t="s">
        <v>43</v>
      </c>
      <c r="B67" s="30">
        <f>C40</f>
        <v>27.614000000000001</v>
      </c>
      <c r="C67" s="71">
        <v>0</v>
      </c>
      <c r="D67" s="71">
        <v>0</v>
      </c>
      <c r="E67" s="71">
        <v>15.6</v>
      </c>
      <c r="F67" s="71">
        <f t="shared" si="3"/>
        <v>43.213999999999999</v>
      </c>
      <c r="G67" s="93"/>
      <c r="H67" s="94"/>
      <c r="I67" s="94"/>
    </row>
    <row r="68" spans="1:12" ht="25.5" hidden="1" customHeight="1" x14ac:dyDescent="0.2">
      <c r="A68" s="95" t="s">
        <v>44</v>
      </c>
      <c r="B68" s="71">
        <v>0</v>
      </c>
      <c r="C68" s="71">
        <v>0</v>
      </c>
      <c r="D68" s="71"/>
      <c r="E68" s="71">
        <f t="shared" ref="E68:F73" si="4">B68+C68+D68</f>
        <v>0</v>
      </c>
      <c r="F68" s="71">
        <f t="shared" si="3"/>
        <v>0</v>
      </c>
      <c r="G68" s="93"/>
      <c r="H68" s="94"/>
      <c r="I68" s="94"/>
    </row>
    <row r="69" spans="1:12" ht="1.5" customHeight="1" x14ac:dyDescent="0.2">
      <c r="A69" s="82" t="s">
        <v>45</v>
      </c>
      <c r="B69" s="30">
        <v>0</v>
      </c>
      <c r="C69" s="70">
        <v>0</v>
      </c>
      <c r="D69" s="71"/>
      <c r="E69" s="71">
        <f t="shared" si="4"/>
        <v>0</v>
      </c>
      <c r="F69" s="71">
        <f t="shared" si="3"/>
        <v>0</v>
      </c>
      <c r="G69" s="93"/>
      <c r="H69" s="94"/>
      <c r="I69" s="94"/>
    </row>
    <row r="70" spans="1:12" ht="30" customHeight="1" x14ac:dyDescent="0.2">
      <c r="A70" s="76" t="s">
        <v>46</v>
      </c>
      <c r="B70" s="15">
        <f>SUM(B64:B69)</f>
        <v>366.79999999999995</v>
      </c>
      <c r="C70" s="15">
        <f>SUM(C64:C69)</f>
        <v>224.232</v>
      </c>
      <c r="D70" s="15">
        <f>SUM(D64:D67)</f>
        <v>11.645</v>
      </c>
      <c r="E70" s="15">
        <f>SUM(E64:E67)</f>
        <v>120</v>
      </c>
      <c r="F70" s="15">
        <f>SUM(F64:F67)</f>
        <v>722.67699999999991</v>
      </c>
      <c r="G70" s="94"/>
      <c r="H70" s="94"/>
      <c r="I70" s="96"/>
    </row>
    <row r="71" spans="1:12" ht="17.25" customHeight="1" x14ac:dyDescent="0.2">
      <c r="A71" s="76" t="s">
        <v>47</v>
      </c>
      <c r="B71" s="71">
        <f>4.611+4.421+8.3</f>
        <v>17.332000000000001</v>
      </c>
      <c r="C71" s="71">
        <f>C53</f>
        <v>9.6319999999999997</v>
      </c>
      <c r="D71" s="71">
        <v>0.48499999999999999</v>
      </c>
      <c r="E71" s="71">
        <v>0</v>
      </c>
      <c r="F71" s="71">
        <f>B71+C71+D71+E71</f>
        <v>27.448999999999998</v>
      </c>
      <c r="G71" s="93"/>
      <c r="H71" s="94"/>
      <c r="I71" s="96"/>
    </row>
    <row r="72" spans="1:12" ht="30.75" customHeight="1" x14ac:dyDescent="0.2">
      <c r="A72" s="76" t="s">
        <v>57</v>
      </c>
      <c r="B72" s="71">
        <f>0.1+28.545+37.826+18.163+4.053+14.287</f>
        <v>102.974</v>
      </c>
      <c r="C72" s="71">
        <f>C52</f>
        <v>6.9349999999999996</v>
      </c>
      <c r="D72" s="71">
        <v>0</v>
      </c>
      <c r="E72" s="71">
        <v>0</v>
      </c>
      <c r="F72" s="71">
        <f>B72+C72+D72+E72</f>
        <v>109.90900000000001</v>
      </c>
      <c r="G72" s="93"/>
      <c r="H72" s="94"/>
      <c r="I72" s="96"/>
    </row>
    <row r="73" spans="1:12" ht="27" hidden="1" customHeight="1" x14ac:dyDescent="0.2">
      <c r="A73" s="97" t="s">
        <v>45</v>
      </c>
      <c r="B73" s="71">
        <v>0</v>
      </c>
      <c r="C73" s="71">
        <v>0</v>
      </c>
      <c r="D73" s="14"/>
      <c r="E73" s="71">
        <f t="shared" si="4"/>
        <v>0</v>
      </c>
      <c r="F73" s="71">
        <f t="shared" si="4"/>
        <v>0</v>
      </c>
      <c r="G73" s="93"/>
      <c r="H73" s="94"/>
      <c r="I73" s="96"/>
    </row>
    <row r="74" spans="1:12" ht="18" x14ac:dyDescent="0.2">
      <c r="A74" s="72" t="s">
        <v>48</v>
      </c>
      <c r="B74" s="15">
        <f>SUM(B70:B73)</f>
        <v>487.10599999999994</v>
      </c>
      <c r="C74" s="15">
        <f>SUM(C70:C72)</f>
        <v>240.79900000000001</v>
      </c>
      <c r="D74" s="15">
        <f>SUM(D70:D72)</f>
        <v>12.129999999999999</v>
      </c>
      <c r="E74" s="15">
        <f>SUM(E70:E72)</f>
        <v>120</v>
      </c>
      <c r="F74" s="15">
        <f>B74+C74+D74+E74</f>
        <v>860.03499999999997</v>
      </c>
      <c r="G74" s="94"/>
      <c r="H74" s="94"/>
      <c r="I74" s="96"/>
    </row>
    <row r="75" spans="1:12" ht="3.75" customHeight="1" x14ac:dyDescent="0.2">
      <c r="A75" s="98" t="s">
        <v>3</v>
      </c>
      <c r="B75" s="99"/>
      <c r="C75" s="99"/>
      <c r="D75" s="99"/>
      <c r="E75" s="99"/>
      <c r="F75" s="100">
        <v>50</v>
      </c>
      <c r="L75" s="25">
        <f>L70-B70</f>
        <v>-366.79999999999995</v>
      </c>
    </row>
    <row r="76" spans="1:12" ht="16" x14ac:dyDescent="0.2">
      <c r="A76" s="101" t="s">
        <v>49</v>
      </c>
      <c r="B76" s="102"/>
      <c r="C76" s="102"/>
      <c r="D76" s="102"/>
      <c r="E76" s="102"/>
      <c r="F76" s="103" t="s">
        <v>3</v>
      </c>
      <c r="G76" s="104"/>
      <c r="H76" s="105"/>
    </row>
    <row r="77" spans="1:12" ht="60" customHeight="1" x14ac:dyDescent="0.2">
      <c r="A77" s="137" t="s">
        <v>72</v>
      </c>
      <c r="B77" s="137"/>
      <c r="C77" s="137"/>
      <c r="D77" s="137"/>
      <c r="E77" s="137"/>
      <c r="F77" s="137"/>
      <c r="G77" s="106"/>
      <c r="H77" s="106"/>
    </row>
    <row r="78" spans="1:12" ht="43.5" customHeight="1" x14ac:dyDescent="0.2">
      <c r="A78" s="137" t="s">
        <v>79</v>
      </c>
      <c r="B78" s="137"/>
      <c r="C78" s="137"/>
      <c r="D78" s="137"/>
      <c r="E78" s="137"/>
      <c r="F78" s="137"/>
      <c r="G78" s="106"/>
      <c r="H78" s="106"/>
    </row>
    <row r="79" spans="1:12" ht="0.75" customHeight="1" x14ac:dyDescent="0.2">
      <c r="A79" s="128" t="s">
        <v>50</v>
      </c>
      <c r="B79" s="128"/>
      <c r="C79" s="128"/>
      <c r="D79" s="128"/>
      <c r="E79" s="128"/>
      <c r="F79" s="128"/>
      <c r="G79" s="105"/>
      <c r="H79" s="105"/>
    </row>
    <row r="80" spans="1:12" ht="17" x14ac:dyDescent="0.2">
      <c r="A80" s="138" t="s">
        <v>51</v>
      </c>
      <c r="B80" s="138"/>
      <c r="C80" s="138"/>
      <c r="D80" s="108"/>
      <c r="E80" s="108" t="s">
        <v>3</v>
      </c>
      <c r="F80" s="108"/>
      <c r="G80" s="105"/>
      <c r="H80" s="105"/>
    </row>
    <row r="81" spans="1:10" ht="30" customHeight="1" x14ac:dyDescent="0.2">
      <c r="A81" s="137" t="s">
        <v>78</v>
      </c>
      <c r="B81" s="137"/>
      <c r="C81" s="137"/>
      <c r="D81" s="137"/>
      <c r="E81" s="137"/>
      <c r="F81" s="137"/>
      <c r="G81" s="106"/>
      <c r="H81" s="106"/>
    </row>
    <row r="82" spans="1:10" ht="16" x14ac:dyDescent="0.2">
      <c r="A82" s="109" t="s">
        <v>52</v>
      </c>
      <c r="B82" s="107"/>
      <c r="C82" s="107"/>
      <c r="D82" s="107"/>
      <c r="E82" s="107"/>
      <c r="F82" s="107"/>
      <c r="G82" s="105"/>
      <c r="H82" s="105"/>
    </row>
    <row r="83" spans="1:10" ht="30" customHeight="1" x14ac:dyDescent="0.2">
      <c r="A83" s="139" t="s">
        <v>53</v>
      </c>
      <c r="B83" s="139"/>
      <c r="C83" s="139"/>
      <c r="D83" s="139"/>
      <c r="E83" s="139"/>
      <c r="F83" s="139"/>
      <c r="G83" s="107"/>
      <c r="H83" s="107"/>
    </row>
    <row r="84" spans="1:10" ht="17" x14ac:dyDescent="0.2">
      <c r="A84" s="110" t="s">
        <v>54</v>
      </c>
      <c r="B84" s="111"/>
      <c r="C84" s="111"/>
      <c r="D84" s="111"/>
      <c r="E84" s="111"/>
      <c r="F84" s="111"/>
      <c r="G84" s="105"/>
      <c r="H84" s="105"/>
    </row>
    <row r="85" spans="1:10" ht="3.75" customHeight="1" x14ac:dyDescent="0.2">
      <c r="A85" s="110"/>
      <c r="B85" s="111"/>
      <c r="C85" s="111"/>
      <c r="D85" s="111"/>
      <c r="E85" s="111"/>
      <c r="F85" s="111"/>
      <c r="G85" s="105"/>
      <c r="H85" s="105"/>
    </row>
    <row r="86" spans="1:10" ht="16" x14ac:dyDescent="0.2">
      <c r="A86" s="140" t="s">
        <v>73</v>
      </c>
      <c r="B86" s="140"/>
      <c r="C86" s="111" t="s">
        <v>3</v>
      </c>
      <c r="D86" s="111"/>
      <c r="E86" s="111"/>
      <c r="F86" s="111"/>
      <c r="G86" s="105"/>
      <c r="H86" s="105"/>
    </row>
    <row r="87" spans="1:10" ht="16" x14ac:dyDescent="0.2">
      <c r="A87" s="141" t="s">
        <v>74</v>
      </c>
      <c r="B87" s="141"/>
      <c r="C87" s="141"/>
      <c r="D87" s="111"/>
      <c r="E87" s="111"/>
      <c r="F87" s="111"/>
      <c r="G87" s="105"/>
      <c r="H87" s="105"/>
      <c r="J87" t="s">
        <v>3</v>
      </c>
    </row>
    <row r="88" spans="1:10" ht="16" x14ac:dyDescent="0.2">
      <c r="A88" s="1" t="s">
        <v>71</v>
      </c>
      <c r="B88" s="111"/>
      <c r="C88" s="111"/>
      <c r="D88" s="111"/>
      <c r="E88" s="111"/>
      <c r="F88" s="111"/>
      <c r="G88" s="105"/>
      <c r="H88" s="105"/>
    </row>
    <row r="89" spans="1:10" x14ac:dyDescent="0.2">
      <c r="A89" s="112"/>
      <c r="B89" s="112"/>
      <c r="C89" s="112"/>
      <c r="D89" s="112"/>
      <c r="E89" s="112"/>
      <c r="F89" s="112"/>
    </row>
    <row r="97" spans="1:1" x14ac:dyDescent="0.2">
      <c r="A97" t="s">
        <v>3</v>
      </c>
    </row>
  </sheetData>
  <mergeCells count="41">
    <mergeCell ref="A80:C80"/>
    <mergeCell ref="A81:F81"/>
    <mergeCell ref="A83:F83"/>
    <mergeCell ref="A86:B86"/>
    <mergeCell ref="A87:C87"/>
    <mergeCell ref="A79:F79"/>
    <mergeCell ref="A41:A42"/>
    <mergeCell ref="B41:B42"/>
    <mergeCell ref="C41:C42"/>
    <mergeCell ref="D41:D42"/>
    <mergeCell ref="E41:E42"/>
    <mergeCell ref="F41:F42"/>
    <mergeCell ref="B46:D46"/>
    <mergeCell ref="A47:F47"/>
    <mergeCell ref="A61:F61"/>
    <mergeCell ref="A77:F77"/>
    <mergeCell ref="A78:F78"/>
    <mergeCell ref="F30:F31"/>
    <mergeCell ref="A27:A28"/>
    <mergeCell ref="B27:B28"/>
    <mergeCell ref="C27:C28"/>
    <mergeCell ref="D27:D28"/>
    <mergeCell ref="E27:E28"/>
    <mergeCell ref="F27:F28"/>
    <mergeCell ref="A30:A31"/>
    <mergeCell ref="B30:B31"/>
    <mergeCell ref="C30:C31"/>
    <mergeCell ref="D30:D31"/>
    <mergeCell ref="E30:E31"/>
    <mergeCell ref="F24:F25"/>
    <mergeCell ref="A1:F1"/>
    <mergeCell ref="A2:F2"/>
    <mergeCell ref="A3:F3"/>
    <mergeCell ref="A5:F5"/>
    <mergeCell ref="A6:F6"/>
    <mergeCell ref="A16:F16"/>
    <mergeCell ref="A24:A25"/>
    <mergeCell ref="B24:B25"/>
    <mergeCell ref="C24:C25"/>
    <mergeCell ref="D24:D25"/>
    <mergeCell ref="E24:E25"/>
  </mergeCells>
  <printOptions horizontalCentered="1" verticalCentered="1"/>
  <pageMargins left="0.51181102362204722" right="0.51181102362204722" top="0.55118110236220474" bottom="0.94488188976377963" header="0.31496062992125984" footer="0.31496062992125984"/>
  <pageSetup paperSize="9" scale="80" fitToHeight="0" orientation="portrait" r:id="rId1"/>
  <rowBreaks count="1" manualBreakCount="1">
    <brk id="43" max="5"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Mar '23</vt:lpstr>
      <vt:lpstr>'Mar ''23'!Print_Area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cp:lastPrinted>2023-03-22T15:44:11Z</cp:lastPrinted>
  <dcterms:created xsi:type="dcterms:W3CDTF">2023-02-19T06:12:33Z</dcterms:created>
  <dcterms:modified xsi:type="dcterms:W3CDTF">2023-03-22T17:12:18Z</dcterms:modified>
</cp:coreProperties>
</file>